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1 JANEIRO\"/>
    </mc:Choice>
  </mc:AlternateContent>
  <xr:revisionPtr revIDLastSave="0" documentId="13_ncr:1_{42AA2DC6-C631-42E2-8179-735AFA727A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 (2)" sheetId="5" r:id="rId1"/>
    <sheet name="Planilha2" sheetId="4" r:id="rId2"/>
  </sheets>
  <definedNames>
    <definedName name="_xlnm.Print_Area" localSheetId="0">'Balancete Financeiro (2)'!$B$3:$Q$7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4" l="1"/>
  <c r="C5" i="4" s="1"/>
  <c r="C12" i="4"/>
  <c r="C17" i="4"/>
  <c r="C30" i="4"/>
  <c r="C24" i="4" s="1"/>
  <c r="C52" i="4" s="1"/>
  <c r="C32" i="4"/>
  <c r="C35" i="4"/>
  <c r="C38" i="4"/>
  <c r="F40" i="5"/>
  <c r="C40" i="5"/>
  <c r="F38" i="5"/>
  <c r="F37" i="5" s="1"/>
  <c r="G37" i="5"/>
  <c r="D37" i="5"/>
  <c r="C37" i="5"/>
  <c r="G32" i="5"/>
  <c r="F32" i="5"/>
  <c r="D32" i="5"/>
  <c r="C32" i="5"/>
  <c r="G29" i="5"/>
  <c r="F29" i="5"/>
  <c r="D29" i="5"/>
  <c r="C29" i="5"/>
  <c r="G23" i="5"/>
  <c r="F23" i="5"/>
  <c r="D23" i="5"/>
  <c r="C23" i="5"/>
  <c r="G19" i="5"/>
  <c r="F19" i="5"/>
  <c r="D19" i="5"/>
  <c r="C19" i="5"/>
  <c r="G11" i="5"/>
  <c r="F11" i="5"/>
  <c r="D11" i="5"/>
  <c r="C11" i="5"/>
  <c r="C9" i="5" s="1"/>
  <c r="C41" i="5" s="1"/>
  <c r="G9" i="5"/>
  <c r="G41" i="5" s="1"/>
  <c r="F9" i="5"/>
  <c r="F41" i="5" s="1"/>
  <c r="D9" i="5"/>
  <c r="D41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tc={C415CCDB-03F3-441D-B728-F83FCE7E59FB}</author>
    <author>tc={320BFD1B-3A03-4BB8-8F31-2AA808425649}</author>
    <author>tc={2F466250-7F98-4983-97B3-8E12796DEA23}</author>
    <author>tc={9B0B845D-23CA-4D47-8D1D-9ED4633FCE4E}</author>
    <author>tc={576AE294-28C3-4A2A-B099-2D0EA850B37C}</author>
  </authors>
  <commentList>
    <comment ref="C17" authorId="0" shapeId="0" xr:uid="{C415CCDB-03F3-441D-B728-F83FCE7E59F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F38" authorId="1" shapeId="0" xr:uid="{320BFD1B-3A03-4BB8-8F31-2AA808425649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
Responder:
    348,38 da aplicação n foi transferido 
</t>
      </text>
    </comment>
    <comment ref="G38" authorId="2" shapeId="0" xr:uid="{2F466250-7F98-4983-97B3-8E12796DEA2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C40" authorId="3" shapeId="0" xr:uid="{9B0B845D-23CA-4D47-8D1D-9ED4633FCE4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F40" authorId="4" shapeId="0" xr:uid="{576AE294-28C3-4A2A-B099-2D0EA850B37C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</commentList>
</comments>
</file>

<file path=xl/sharedStrings.xml><?xml version="1.0" encoding="utf-8"?>
<sst xmlns="http://schemas.openxmlformats.org/spreadsheetml/2006/main" count="102" uniqueCount="79">
  <si>
    <t xml:space="preserve"> PREFEITURA DO MUNICÍPIO DE SÃO PAULO</t>
  </si>
  <si>
    <t>SECRETARIA MUNICIPAL DE CULTURA</t>
  </si>
  <si>
    <t>FUNDO ESPECIAL DE PROMOÇÃO DE ATIVIDADES CULTURAIS - FEPAC - CNPJ Nº 14.127.749/0001-09</t>
  </si>
  <si>
    <t>em R$</t>
  </si>
  <si>
    <t>INGRESSOS</t>
  </si>
  <si>
    <t>DISPÊNDIOS</t>
  </si>
  <si>
    <t>Exercício Atual</t>
  </si>
  <si>
    <t>Exercício Anterior</t>
  </si>
  <si>
    <t>DEPÓSITOS RESTITUÍVEIS E VALORES VINCULADOS</t>
  </si>
  <si>
    <t>RF 755.057-0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</si>
  <si>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</si>
  <si>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>(-) DRD</t>
  </si>
  <si>
    <t>COMPOSIÇÃO DAS CONTAS</t>
  </si>
  <si>
    <t>Valores</t>
  </si>
  <si>
    <t>para conta do FEPAC</t>
  </si>
  <si>
    <t>19/01/2023 Transferências de recursos referentes aos DAMS recolhidos até 31/12/2022 da conta do Tesouro Municipal</t>
  </si>
  <si>
    <t>(+) Arrecadação SAF 39218</t>
  </si>
  <si>
    <t>(+) Arrecadação SAF 43287</t>
  </si>
  <si>
    <t xml:space="preserve">(=) DEPÓSITOS RESTITUÍVEIS E VALORES VINCULADOS </t>
  </si>
  <si>
    <t>RAFAEL AUGUSTO BORGES DA SILVEIRA</t>
  </si>
  <si>
    <t>COORDENAÇÃO DE ADMINISTRAÇÃO E FINANÇAS</t>
  </si>
  <si>
    <r>
      <t xml:space="preserve">ago/23 (300,00) refererente </t>
    </r>
    <r>
      <rPr>
        <b/>
        <sz val="10"/>
        <color rgb="FF000000"/>
        <rFont val="Arial"/>
        <family val="2"/>
      </rPr>
      <t>SAF 43289</t>
    </r>
  </si>
  <si>
    <t>ROBERTO ALVES BATALHA</t>
  </si>
  <si>
    <t>06/06/2023 Transferências de recursos referentes aos DAMSP recolhidos até 31/08/2023 da conta do Tesouro Municipal</t>
  </si>
  <si>
    <r>
      <t xml:space="preserve">01/11/2023 (2850,00) refererente </t>
    </r>
    <r>
      <rPr>
        <b/>
        <sz val="10"/>
        <color rgb="FF000000"/>
        <rFont val="Arial"/>
        <family val="2"/>
      </rPr>
      <t>SAF 43289</t>
    </r>
  </si>
  <si>
    <t>BALANCETE FINANCEIRO DE JANEIRO/2024</t>
  </si>
  <si>
    <t>Receita Orçamentária (I)</t>
  </si>
  <si>
    <t>Despesa Orçamentária (VII)</t>
  </si>
  <si>
    <t>Recursos Não Vinculados</t>
  </si>
  <si>
    <t>Recursos Vinculados (EXCETO AO RPPS)</t>
  </si>
  <si>
    <t>Recursos Vinculados à Educação</t>
  </si>
  <si>
    <t>Recursos Vinculados à Saúde</t>
  </si>
  <si>
    <t>Recursos Vinculados à Assistência Social</t>
  </si>
  <si>
    <t>Recursos Vinculados à Previdência Social (EXCETO RPPS)</t>
  </si>
  <si>
    <t>Demais Vinculações Decorrentes de Transferências</t>
  </si>
  <si>
    <t>Demais Vinculações Legais</t>
  </si>
  <si>
    <t>Outras Vinculações</t>
  </si>
  <si>
    <t>Recursos Vinculados ao RPPS</t>
  </si>
  <si>
    <t>Recursos Vinculados ao RPPS - Fundo em Capitalização (Plano Previdenciário)</t>
  </si>
  <si>
    <t>Recursos Vinculados ao RPPS - Fundo em Repartição (Plano Financeiro)</t>
  </si>
  <si>
    <t>Recursos Vinculados ao RPPS - Taxa de Administração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</si>
  <si>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</si>
  <si>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</si>
  <si>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</si>
  <si>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</si>
  <si>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Transferências Recebidas Independentes de Execução Orçamentária</t>
  </si>
  <si>
    <t>Transferências Concedidas Independentes de Execução Orçamentária</t>
  </si>
  <si>
    <t>Transferências Recebidas para Aportes de recursos para o RPPS</t>
  </si>
  <si>
    <t>Transferências Concedidas para Aportes de recursos para o RPPS</t>
  </si>
  <si>
    <t>Transferências Recebidas para Aportes de recursos para o RGPS</t>
  </si>
  <si>
    <t>Transferências Concedidas para Aportes de recursos para o RGPS</t>
  </si>
  <si>
    <t>Transferências Recebidas para o Sistema de Proteção Social dos Militares</t>
  </si>
  <si>
    <t>Transferências Concedidas para o Sistema de Proteção Social dos Militares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</si>
  <si>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</si>
  <si>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</si>
  <si>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</si>
  <si>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</si>
  <si>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</si>
  <si>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</si>
  <si>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t>Recebimentos Extraorçamentários (IV)</t>
  </si>
  <si>
    <t>Pagamentos Extraorçamentários (X)</t>
  </si>
  <si>
    <t>Inscrição de Restos a Pagar Não Processados</t>
  </si>
  <si>
    <t>Pagamentos de Restos a Pagar Não Processados</t>
  </si>
  <si>
    <t>Inscrição de Restos a Pagar Processados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</si>
  <si>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</si>
  <si>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</si>
  <si>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</si>
  <si>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</si>
  <si>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</si>
  <si>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</si>
  <si>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</si>
  <si>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Caixa e Equivalentes de Caixa RPPS</t>
  </si>
  <si>
    <t>TOTAL (VI) = (I + II + III + IV + V)</t>
  </si>
  <si>
    <t>TOTAL (XII) = (VII + VIII + IX + X + XI)</t>
  </si>
  <si>
    <t xml:space="preserve">ALINE NASCIMENTO BARROZO TORRES </t>
  </si>
  <si>
    <t>CRC: 1SP183.475/O-2</t>
  </si>
  <si>
    <t>RF 925.580-0</t>
  </si>
  <si>
    <t>SMC-CAF</t>
  </si>
  <si>
    <t>SECRETARIA MUNICIPAL DA CULTURA - 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</si>
</sst>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3" formatCode="_-* #,##0.00_-;\-* #,##0.00_-;_-* &quot;-&quot;??_-;_-@_-"/>
    <numFmt numFmtId="164" formatCode="#,##0.00_);\(#,##0.00\);\-"/>
    <numFmt numFmtId="166" formatCode="_(* #,##0.00_);_(* \(#,##0.00\);_(* \-??_);_(@_)"/>
    <numFmt numFmtId="167" formatCode="&quot;R$&quot;\ #,##0.00"/>
  </numFmts>
  <fonts count="20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9"/>
      <color indexed="81"/>
      <name val="Segoe UI"/>
      <charset val="1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indexed="8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>
      <alignment vertical="top"/>
    </xf>
    <xf numFmtId="0" fontId="4" fillId="0" borderId="0"/>
    <xf numFmtId="0" fontId="4" fillId="0" borderId="0"/>
    <xf numFmtId="0" fontId="5" fillId="0" borderId="0"/>
    <xf numFmtId="0" fontId="3" fillId="0" borderId="0">
      <alignment vertical="top"/>
    </xf>
    <xf numFmtId="166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>
      <alignment vertical="top"/>
    </xf>
  </cellStyleXfs>
  <cellXfs count="77">
    <xf numFmtId="0" fontId="0" fillId="0" borderId="0" xfId="0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4" applyFont="1" applyAlignment="1">
      <alignment horizontal="center" vertical="center" wrapText="1" readingOrder="1"/>
    </xf>
    <xf numFmtId="0" fontId="6" fillId="0" borderId="0" xfId="4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right" vertical="center" wrapText="1" readingOrder="1"/>
    </xf>
    <xf numFmtId="164" fontId="6" fillId="0" borderId="9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horizontal="right" vertical="center"/>
    </xf>
    <xf numFmtId="164" fontId="6" fillId="0" borderId="6" xfId="4" applyNumberFormat="1" applyFont="1" applyBorder="1" applyAlignment="1">
      <alignment vertical="center"/>
    </xf>
    <xf numFmtId="164" fontId="6" fillId="0" borderId="11" xfId="0" applyNumberFormat="1" applyFont="1" applyBorder="1" applyAlignment="1">
      <alignment horizontal="right" vertical="center"/>
    </xf>
    <xf numFmtId="164" fontId="8" fillId="2" borderId="6" xfId="4" applyNumberFormat="1" applyFont="1" applyFill="1" applyBorder="1" applyAlignment="1">
      <alignment vertical="center"/>
    </xf>
    <xf numFmtId="0" fontId="9" fillId="0" borderId="0" xfId="0" applyFont="1" applyAlignment="1">
      <alignment vertical="center" readingOrder="1"/>
    </xf>
    <xf numFmtId="4" fontId="0" fillId="0" borderId="0" xfId="0" applyNumberFormat="1">
      <alignment vertical="top"/>
    </xf>
    <xf numFmtId="4" fontId="2" fillId="0" borderId="0" xfId="0" applyNumberFormat="1" applyFont="1" applyAlignment="1">
      <alignment vertical="center"/>
    </xf>
    <xf numFmtId="43" fontId="2" fillId="0" borderId="0" xfId="6" applyFont="1" applyAlignment="1">
      <alignment vertical="center"/>
    </xf>
    <xf numFmtId="43" fontId="3" fillId="0" borderId="4" xfId="6" applyFont="1" applyFill="1" applyBorder="1" applyAlignment="1">
      <alignment vertical="center"/>
    </xf>
    <xf numFmtId="0" fontId="3" fillId="0" borderId="0" xfId="0" applyFont="1">
      <alignment vertical="top"/>
    </xf>
    <xf numFmtId="0" fontId="0" fillId="2" borderId="0" xfId="0" applyFill="1">
      <alignment vertical="top"/>
    </xf>
    <xf numFmtId="0" fontId="12" fillId="2" borderId="12" xfId="0" applyFont="1" applyFill="1" applyBorder="1" applyAlignment="1">
      <alignment horizontal="center" vertical="top"/>
    </xf>
    <xf numFmtId="0" fontId="12" fillId="2" borderId="13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12" fillId="2" borderId="14" xfId="0" applyFont="1" applyFill="1" applyBorder="1">
      <alignment vertical="top"/>
    </xf>
    <xf numFmtId="8" fontId="12" fillId="2" borderId="15" xfId="0" applyNumberFormat="1" applyFont="1" applyFill="1" applyBorder="1">
      <alignment vertical="top"/>
    </xf>
    <xf numFmtId="0" fontId="3" fillId="2" borderId="15" xfId="0" applyFont="1" applyFill="1" applyBorder="1">
      <alignment vertical="top"/>
    </xf>
    <xf numFmtId="0" fontId="3" fillId="2" borderId="14" xfId="0" applyFont="1" applyFill="1" applyBorder="1">
      <alignment vertical="top"/>
    </xf>
    <xf numFmtId="8" fontId="3" fillId="2" borderId="15" xfId="0" applyNumberFormat="1" applyFont="1" applyFill="1" applyBorder="1">
      <alignment vertical="top"/>
    </xf>
    <xf numFmtId="0" fontId="3" fillId="2" borderId="16" xfId="0" applyFont="1" applyFill="1" applyBorder="1">
      <alignment vertical="top"/>
    </xf>
    <xf numFmtId="8" fontId="3" fillId="2" borderId="17" xfId="0" applyNumberFormat="1" applyFont="1" applyFill="1" applyBorder="1">
      <alignment vertical="top"/>
    </xf>
    <xf numFmtId="17" fontId="3" fillId="2" borderId="14" xfId="0" applyNumberFormat="1" applyFont="1" applyFill="1" applyBorder="1" applyAlignment="1">
      <alignment horizontal="left" vertical="top"/>
    </xf>
    <xf numFmtId="8" fontId="0" fillId="2" borderId="15" xfId="0" applyNumberFormat="1" applyFill="1" applyBorder="1">
      <alignment vertical="top"/>
    </xf>
    <xf numFmtId="0" fontId="0" fillId="2" borderId="14" xfId="0" applyFill="1" applyBorder="1">
      <alignment vertical="top"/>
    </xf>
    <xf numFmtId="0" fontId="0" fillId="2" borderId="15" xfId="0" applyFill="1" applyBorder="1">
      <alignment vertical="top"/>
    </xf>
    <xf numFmtId="17" fontId="0" fillId="2" borderId="14" xfId="0" applyNumberFormat="1" applyFill="1" applyBorder="1" applyAlignment="1">
      <alignment horizontal="left" vertical="top"/>
    </xf>
    <xf numFmtId="167" fontId="0" fillId="2" borderId="15" xfId="0" applyNumberFormat="1" applyFill="1" applyBorder="1">
      <alignment vertical="top"/>
    </xf>
    <xf numFmtId="167" fontId="3" fillId="2" borderId="15" xfId="0" applyNumberFormat="1" applyFont="1" applyFill="1" applyBorder="1">
      <alignment vertical="top"/>
    </xf>
    <xf numFmtId="0" fontId="0" fillId="2" borderId="16" xfId="0" applyFill="1" applyBorder="1">
      <alignment vertical="top"/>
    </xf>
    <xf numFmtId="0" fontId="0" fillId="2" borderId="17" xfId="0" applyFill="1" applyBorder="1">
      <alignment vertical="top"/>
    </xf>
    <xf numFmtId="0" fontId="12" fillId="2" borderId="12" xfId="0" applyFont="1" applyFill="1" applyBorder="1">
      <alignment vertical="top"/>
    </xf>
    <xf numFmtId="8" fontId="12" fillId="2" borderId="13" xfId="0" applyNumberFormat="1" applyFont="1" applyFill="1" applyBorder="1">
      <alignment vertical="top"/>
    </xf>
    <xf numFmtId="49" fontId="3" fillId="2" borderId="14" xfId="0" applyNumberFormat="1" applyFont="1" applyFill="1" applyBorder="1" applyAlignment="1">
      <alignment horizontal="left" vertical="top"/>
    </xf>
    <xf numFmtId="8" fontId="0" fillId="0" borderId="0" xfId="0" applyNumberFormat="1">
      <alignment vertical="top"/>
    </xf>
    <xf numFmtId="0" fontId="7" fillId="0" borderId="0" xfId="2" applyFont="1" applyAlignment="1">
      <alignment horizontal="center"/>
    </xf>
    <xf numFmtId="11" fontId="7" fillId="0" borderId="0" xfId="2" applyNumberFormat="1" applyFont="1" applyAlignment="1">
      <alignment horizontal="center"/>
    </xf>
    <xf numFmtId="0" fontId="12" fillId="2" borderId="14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indent="1"/>
    </xf>
    <xf numFmtId="43" fontId="15" fillId="0" borderId="6" xfId="0" applyNumberFormat="1" applyFont="1" applyBorder="1">
      <alignment vertical="top"/>
    </xf>
    <xf numFmtId="0" fontId="16" fillId="0" borderId="2" xfId="0" applyFont="1" applyBorder="1" applyAlignment="1">
      <alignment horizontal="left" indent="1"/>
    </xf>
    <xf numFmtId="0" fontId="15" fillId="0" borderId="5" xfId="0" applyFont="1" applyBorder="1" applyAlignment="1">
      <alignment horizontal="left" indent="2"/>
    </xf>
    <xf numFmtId="0" fontId="16" fillId="0" borderId="0" xfId="0" applyFont="1" applyAlignment="1">
      <alignment horizontal="left" indent="2"/>
    </xf>
    <xf numFmtId="0" fontId="17" fillId="0" borderId="5" xfId="0" applyFont="1" applyBorder="1" applyAlignment="1">
      <alignment horizontal="left" indent="1"/>
    </xf>
    <xf numFmtId="43" fontId="17" fillId="0" borderId="6" xfId="0" applyNumberFormat="1" applyFont="1" applyBorder="1">
      <alignment vertical="top"/>
    </xf>
    <xf numFmtId="0" fontId="18" fillId="0" borderId="0" xfId="0" applyFont="1" applyAlignment="1">
      <alignment horizontal="left" indent="1"/>
    </xf>
    <xf numFmtId="164" fontId="19" fillId="0" borderId="18" xfId="0" applyNumberFormat="1" applyFont="1" applyBorder="1" applyAlignment="1">
      <alignment vertical="center"/>
    </xf>
    <xf numFmtId="0" fontId="15" fillId="0" borderId="5" xfId="0" applyFont="1" applyBorder="1" applyAlignment="1">
      <alignment horizontal="left" indent="1"/>
    </xf>
    <xf numFmtId="0" fontId="16" fillId="0" borderId="0" xfId="0" applyFont="1" applyAlignment="1">
      <alignment horizontal="left" indent="1"/>
    </xf>
    <xf numFmtId="0" fontId="18" fillId="0" borderId="5" xfId="0" applyFont="1" applyBorder="1" applyAlignment="1">
      <alignment horizontal="left" indent="1"/>
    </xf>
    <xf numFmtId="0" fontId="17" fillId="0" borderId="6" xfId="0" applyFont="1" applyBorder="1" applyAlignment="1">
      <alignment horizontal="left"/>
    </xf>
    <xf numFmtId="0" fontId="15" fillId="0" borderId="7" xfId="0" applyFont="1" applyBorder="1" applyAlignment="1">
      <alignment horizontal="left" indent="1"/>
    </xf>
    <xf numFmtId="43" fontId="15" fillId="0" borderId="9" xfId="0" applyNumberFormat="1" applyFont="1" applyBorder="1">
      <alignment vertical="top"/>
    </xf>
    <xf numFmtId="0" fontId="16" fillId="0" borderId="8" xfId="0" applyFont="1" applyBorder="1" applyAlignment="1">
      <alignment horizontal="left" indent="1"/>
    </xf>
    <xf numFmtId="0" fontId="17" fillId="0" borderId="0" xfId="0" applyFont="1" applyAlignment="1">
      <alignment horizontal="left"/>
    </xf>
    <xf numFmtId="0" fontId="17" fillId="0" borderId="0" xfId="0" applyFont="1">
      <alignment vertical="top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2">
    <cellStyle name="Normal" xfId="0" builtinId="0"/>
    <cellStyle name="Normal 2" xfId="1" xr:uid="{00000000-0005-0000-0000-000001000000}"/>
    <cellStyle name="Normal 2 2 2" xfId="2" xr:uid="{00000000-0005-0000-0000-000002000000}"/>
    <cellStyle name="Normal 3" xfId="3" xr:uid="{00000000-0005-0000-0000-000003000000}"/>
    <cellStyle name="Normal 3 2" xfId="8" xr:uid="{00000000-0005-0000-0000-000004000000}"/>
    <cellStyle name="Normal 4" xfId="4" xr:uid="{00000000-0005-0000-0000-000005000000}"/>
    <cellStyle name="Normal 5" xfId="11" xr:uid="{00000000-0005-0000-0000-000006000000}"/>
    <cellStyle name="Separador de milhares 2" xfId="5" xr:uid="{00000000-0005-0000-0000-000007000000}"/>
    <cellStyle name="Vírgula" xfId="6" builtinId="3"/>
    <cellStyle name="Vírgula 2" xfId="7" xr:uid="{00000000-0005-0000-0000-000009000000}"/>
    <cellStyle name="Vírgula 2 2" xfId="10" xr:uid="{00000000-0005-0000-0000-00000A000000}"/>
    <cellStyle name="Vírgula 3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24BC0D2-5F5E-4A78-BED0-8410FA608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191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2</xdr:row>
      <xdr:rowOff>9525</xdr:rowOff>
    </xdr:from>
    <xdr:to>
      <xdr:col>1</xdr:col>
      <xdr:colOff>1083468</xdr:colOff>
      <xdr:row>6</xdr:row>
      <xdr:rowOff>114300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70A32F8F-8356-4595-9066-FA78FF3E3CE0}"/>
            </a:ext>
            <a:ext uri="{147F2762-F138-4A5C-976F-8EAC2B608ADB}">
              <a16:predDERef xmlns:a16="http://schemas.microsoft.com/office/drawing/2014/main" pre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71475"/>
          <a:ext cx="638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dT="2022-07-20T18:03:57.72" personId="{AA28BB8A-F57F-44C7-A175-798528814CB6}" id="{C415CCDB-03F3-441D-B728-F83FCE7E59FB}">
    <text>valor total do boletim da receita</text>
  </threadedComment>
  <threadedComment ref="F38" dT="2022-07-20T18:01:54.97" personId="{AA28BB8A-F57F-44C7-A175-798528814CB6}" id="{320BFD1B-3A03-4BB8-8F31-2AA808425649}">
    <text>saldos conta movimento + aplicação financeira</text>
  </threadedComment>
  <threadedComment ref="F38" dT="2023-05-23T14:42:05.08" personId="{09C84436-D014-4E05-BB78-FA683CEE815C}" id="{494516A6-7E4F-4337-9124-E3BAFDE3EB03}" parentId="{320BFD1B-3A03-4BB8-8F31-2AA808425649}">
    <text xml:space="preserve">348,38 da aplicação n foi transferido 
</text>
  </threadedComment>
  <threadedComment ref="G38" dT="2022-07-20T18:01:54.97" personId="{AA28BB8A-F57F-44C7-A175-798528814CB6}" id="{2F466250-7F98-4983-97B3-8E12796DEA23}">
    <text>saldos conta movimento + aplicação financeira</text>
  </threadedComment>
  <threadedComment ref="C40" dT="2022-03-21T13:53:49.82" personId="{AA28BB8A-F57F-44C7-A175-798528814CB6}" id="{9B0B845D-23CA-4D47-8D1D-9ED4633FCE4E}">
    <text>Estorno Desvinculação DEZ/2021 + Tranferências</text>
  </threadedComment>
  <threadedComment ref="F40" dT="2022-03-21T13:55:44.58" personId="{AA28BB8A-F57F-44C7-A175-798528814CB6}" id="{576AE294-28C3-4A2A-B099-2D0EA850B37C}">
    <text>DAMSP-DRD-Redutora</text>
  </threadedComment>
  <threadedComment ref="F40" dT="2023-05-23T14:42:34.33" personId="{09C84436-D014-4E05-BB78-FA683CEE815C}" id="{24ADD5AE-3DD5-4272-8F54-C445B99C6060}" parentId="{576AE294-28C3-4A2A-B099-2D0EA850B37C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F119-2C54-460C-BDC9-11AD8CE92AFC}">
  <sheetPr>
    <tabColor indexed="13"/>
  </sheetPr>
  <dimension ref="B2:Q48"/>
  <sheetViews>
    <sheetView showGridLines="0" tabSelected="1" showOutlineSymbols="0" zoomScale="80" zoomScaleNormal="80" workbookViewId="0">
      <selection activeCell="G7" sqref="G7"/>
    </sheetView>
  </sheetViews>
  <sheetFormatPr defaultColWidth="6.85546875" defaultRowHeight="13.5" customHeight="1" x14ac:dyDescent="0.2"/>
  <cols>
    <col min="1" max="1" width="6.85546875" style="1"/>
    <col min="2" max="2" width="72.85546875" style="1" bestFit="1" customWidth="1"/>
    <col min="3" max="4" width="16.85546875" style="1" bestFit="1" customWidth="1"/>
    <col min="5" max="5" width="72.85546875" style="1" bestFit="1" customWidth="1"/>
    <col min="6" max="7" width="16.85546875" style="1" bestFit="1" customWidth="1"/>
    <col min="8" max="8" width="14.28515625" style="1" bestFit="1" customWidth="1"/>
    <col min="9" max="9" width="17" style="1" bestFit="1" customWidth="1"/>
    <col min="10" max="13" width="9.85546875" style="1" customWidth="1"/>
    <col min="14" max="14" width="2.85546875" style="1" customWidth="1"/>
    <col min="15" max="15" width="10.7109375" style="1" customWidth="1"/>
    <col min="16" max="16" width="15.7109375" style="1" bestFit="1" customWidth="1"/>
    <col min="17" max="17" width="17" style="2" bestFit="1" customWidth="1"/>
    <col min="18" max="18" width="14.42578125" style="1" bestFit="1" customWidth="1"/>
    <col min="19" max="19" width="12" style="1" bestFit="1" customWidth="1"/>
    <col min="20" max="20" width="9" style="1" bestFit="1" customWidth="1"/>
    <col min="21" max="21" width="9.42578125" style="1" bestFit="1" customWidth="1"/>
    <col min="22" max="22" width="12.42578125" style="1" bestFit="1" customWidth="1"/>
    <col min="23" max="23" width="18.7109375" style="1" bestFit="1" customWidth="1"/>
    <col min="24" max="24" width="6.85546875" style="1"/>
    <col min="25" max="25" width="8.42578125" style="1" bestFit="1" customWidth="1"/>
    <col min="26" max="26" width="9" style="1" bestFit="1" customWidth="1"/>
    <col min="27" max="16384" width="6.85546875" style="1"/>
  </cols>
  <sheetData>
    <row r="2" spans="2:17" ht="15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</row>
    <row r="3" spans="2:17" ht="12.75" customHeight="1" x14ac:dyDescent="0.25">
      <c r="B3" s="44" t="s">
        <v>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2:17" ht="12.75" customHeight="1" x14ac:dyDescent="0.25">
      <c r="B4" s="45" t="s">
        <v>1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2:17" ht="12.75" customHeight="1" x14ac:dyDescent="0.25">
      <c r="B5" s="44" t="s">
        <v>2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2:17" ht="12.75" customHeight="1" x14ac:dyDescent="0.25">
      <c r="B6" s="44" t="s">
        <v>25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2:17" ht="15" customHeight="1" x14ac:dyDescent="0.2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6"/>
      <c r="P7" s="7"/>
      <c r="Q7" s="8" t="s">
        <v>3</v>
      </c>
    </row>
    <row r="8" spans="2:17" ht="75" x14ac:dyDescent="0.2">
      <c r="B8" s="52" t="s">
        <v>4</v>
      </c>
      <c r="C8" s="53" t="s">
        <v>6</v>
      </c>
      <c r="D8" s="53" t="s">
        <v>7</v>
      </c>
      <c r="E8" s="54" t="s">
        <v>5</v>
      </c>
      <c r="F8" s="53" t="s">
        <v>6</v>
      </c>
      <c r="G8" s="53" t="s">
        <v>7</v>
      </c>
      <c r="Q8" s="1"/>
    </row>
    <row r="9" spans="2:17" ht="15" x14ac:dyDescent="0.25">
      <c r="B9" s="55" t="s">
        <v>26</v>
      </c>
      <c r="C9" s="56">
        <f>C10+C11+C19</f>
        <v>84179.38</v>
      </c>
      <c r="D9" s="56">
        <f>D10+D11+D19</f>
        <v>2027888.98</v>
      </c>
      <c r="E9" s="57" t="s">
        <v>27</v>
      </c>
      <c r="F9" s="56">
        <f>F10+F11+F19</f>
        <v>0</v>
      </c>
      <c r="G9" s="56">
        <f>G10+G11+G19</f>
        <v>0</v>
      </c>
      <c r="Q9" s="1"/>
    </row>
    <row r="10" spans="2:17" ht="15" x14ac:dyDescent="0.25">
      <c r="B10" s="58" t="s">
        <v>28</v>
      </c>
      <c r="C10" s="56"/>
      <c r="D10" s="10">
        <v>608366.68000000005</v>
      </c>
      <c r="E10" s="59" t="s">
        <v>28</v>
      </c>
      <c r="F10" s="56"/>
      <c r="G10" s="56"/>
      <c r="Q10" s="1"/>
    </row>
    <row r="11" spans="2:17" ht="15" x14ac:dyDescent="0.25">
      <c r="B11" s="58" t="s">
        <v>29</v>
      </c>
      <c r="C11" s="56">
        <f>SUM(C12:C18)</f>
        <v>84179.38</v>
      </c>
      <c r="D11" s="56">
        <f>SUM(D12:D18)</f>
        <v>1419522.3</v>
      </c>
      <c r="E11" s="59" t="s">
        <v>29</v>
      </c>
      <c r="F11" s="56">
        <f>SUM(F12:F18)</f>
        <v>0</v>
      </c>
      <c r="G11" s="56">
        <f>SUM(G12:G18)</f>
        <v>0</v>
      </c>
      <c r="Q11" s="1"/>
    </row>
    <row r="12" spans="2:17" ht="15" x14ac:dyDescent="0.25">
      <c r="B12" s="60" t="s">
        <v>30</v>
      </c>
      <c r="C12" s="61"/>
      <c r="D12" s="61"/>
      <c r="E12" s="62" t="s">
        <v>30</v>
      </c>
      <c r="F12" s="61"/>
      <c r="G12" s="61"/>
      <c r="Q12" s="1"/>
    </row>
    <row r="13" spans="2:17" ht="15" x14ac:dyDescent="0.25">
      <c r="B13" s="60" t="s">
        <v>31</v>
      </c>
      <c r="C13" s="61"/>
      <c r="D13" s="61"/>
      <c r="E13" s="62" t="s">
        <v>31</v>
      </c>
      <c r="F13" s="61"/>
      <c r="G13" s="61"/>
      <c r="Q13" s="1"/>
    </row>
    <row r="14" spans="2:17" ht="15" x14ac:dyDescent="0.25">
      <c r="B14" s="60" t="s">
        <v>32</v>
      </c>
      <c r="C14" s="61"/>
      <c r="D14" s="61"/>
      <c r="E14" s="62" t="s">
        <v>32</v>
      </c>
      <c r="F14" s="61"/>
      <c r="G14" s="61"/>
      <c r="Q14" s="1"/>
    </row>
    <row r="15" spans="2:17" ht="15" x14ac:dyDescent="0.25">
      <c r="B15" s="60" t="s">
        <v>33</v>
      </c>
      <c r="C15" s="61"/>
      <c r="D15" s="61"/>
      <c r="E15" s="62" t="s">
        <v>33</v>
      </c>
      <c r="F15" s="61"/>
      <c r="G15" s="61"/>
      <c r="Q15" s="1"/>
    </row>
    <row r="16" spans="2:17" ht="15" x14ac:dyDescent="0.25">
      <c r="B16" s="60" t="s">
        <v>34</v>
      </c>
      <c r="C16" s="61"/>
      <c r="D16" s="61"/>
      <c r="E16" s="62" t="s">
        <v>34</v>
      </c>
      <c r="F16" s="61"/>
      <c r="G16" s="61"/>
      <c r="Q16" s="1"/>
    </row>
    <row r="17" spans="2:17" ht="15" x14ac:dyDescent="0.25">
      <c r="B17" s="60" t="s">
        <v>35</v>
      </c>
      <c r="C17" s="9">
        <v>84179.38</v>
      </c>
      <c r="D17" s="9">
        <v>1419522.3</v>
      </c>
      <c r="E17" s="62" t="s">
        <v>35</v>
      </c>
      <c r="F17" s="61"/>
      <c r="G17" s="63">
        <v>0</v>
      </c>
      <c r="J17" s="16"/>
      <c r="Q17" s="1"/>
    </row>
    <row r="18" spans="2:17" ht="15" x14ac:dyDescent="0.25">
      <c r="B18" s="60" t="s">
        <v>36</v>
      </c>
      <c r="C18" s="61"/>
      <c r="D18" s="61"/>
      <c r="E18" s="62" t="s">
        <v>36</v>
      </c>
      <c r="F18" s="61"/>
      <c r="G18" s="11"/>
      <c r="Q18" s="1"/>
    </row>
    <row r="19" spans="2:17" ht="15" x14ac:dyDescent="0.25">
      <c r="B19" s="58" t="s">
        <v>37</v>
      </c>
      <c r="C19" s="56">
        <f>SUM(C20:C22)</f>
        <v>0</v>
      </c>
      <c r="D19" s="56">
        <f>SUM(D20:D22)</f>
        <v>0</v>
      </c>
      <c r="E19" s="59" t="s">
        <v>37</v>
      </c>
      <c r="F19" s="56">
        <f>SUM(F20:F22)</f>
        <v>0</v>
      </c>
      <c r="G19" s="56">
        <f>SUM(G20:G22)</f>
        <v>0</v>
      </c>
      <c r="J19" s="16"/>
      <c r="Q19" s="1"/>
    </row>
    <row r="20" spans="2:17" ht="15" x14ac:dyDescent="0.25">
      <c r="B20" s="60" t="s">
        <v>38</v>
      </c>
      <c r="C20" s="61"/>
      <c r="D20" s="61"/>
      <c r="E20" s="62" t="s">
        <v>38</v>
      </c>
      <c r="F20" s="61"/>
      <c r="G20" s="61"/>
      <c r="Q20" s="1"/>
    </row>
    <row r="21" spans="2:17" ht="15" x14ac:dyDescent="0.25">
      <c r="B21" s="60" t="s">
        <v>39</v>
      </c>
      <c r="C21" s="61"/>
      <c r="D21" s="61"/>
      <c r="E21" s="62" t="s">
        <v>39</v>
      </c>
      <c r="F21" s="61"/>
      <c r="G21" s="61"/>
      <c r="Q21" s="1"/>
    </row>
    <row r="22" spans="2:17" ht="15" x14ac:dyDescent="0.25">
      <c r="B22" s="60" t="s">
        <v>40</v>
      </c>
      <c r="C22" s="61"/>
      <c r="D22" s="61"/>
      <c r="E22" s="62" t="s">
        <v>40</v>
      </c>
      <c r="F22" s="61"/>
      <c r="G22" s="61"/>
      <c r="H22" s="17"/>
      <c r="I22" s="17"/>
      <c r="J22" s="17"/>
      <c r="Q22" s="1"/>
    </row>
    <row r="23" spans="2:17" ht="15" x14ac:dyDescent="0.25">
      <c r="B23" s="64" t="s">
        <v>41</v>
      </c>
      <c r="C23" s="56">
        <f>SUM(C24:C28)</f>
        <v>0</v>
      </c>
      <c r="D23" s="56">
        <f>SUM(D24:D28)</f>
        <v>0</v>
      </c>
      <c r="E23" s="65" t="s">
        <v>42</v>
      </c>
      <c r="F23" s="56">
        <f>SUM(F24:F28)</f>
        <v>0</v>
      </c>
      <c r="G23" s="56">
        <f>SUM(G24:G28)</f>
        <v>608366.68000000005</v>
      </c>
      <c r="Q23" s="1"/>
    </row>
    <row r="24" spans="2:17" ht="15" x14ac:dyDescent="0.25">
      <c r="B24" s="60" t="s">
        <v>43</v>
      </c>
      <c r="C24" s="61"/>
      <c r="D24" s="61"/>
      <c r="E24" s="62" t="s">
        <v>44</v>
      </c>
      <c r="F24" s="61"/>
      <c r="G24" s="11">
        <v>608366.68000000005</v>
      </c>
      <c r="Q24" s="1"/>
    </row>
    <row r="25" spans="2:17" ht="15" x14ac:dyDescent="0.25">
      <c r="B25" s="60" t="s">
        <v>45</v>
      </c>
      <c r="C25" s="61"/>
      <c r="D25" s="61"/>
      <c r="E25" s="62" t="s">
        <v>46</v>
      </c>
      <c r="F25" s="61"/>
      <c r="G25" s="61"/>
      <c r="Q25" s="1"/>
    </row>
    <row r="26" spans="2:17" ht="15" x14ac:dyDescent="0.25">
      <c r="B26" s="60" t="s">
        <v>47</v>
      </c>
      <c r="C26" s="61"/>
      <c r="D26" s="61"/>
      <c r="E26" s="62" t="s">
        <v>48</v>
      </c>
      <c r="F26" s="61"/>
      <c r="G26" s="61"/>
      <c r="Q26" s="1"/>
    </row>
    <row r="27" spans="2:17" ht="15" x14ac:dyDescent="0.25">
      <c r="B27" s="60" t="s">
        <v>49</v>
      </c>
      <c r="C27" s="61"/>
      <c r="D27" s="61"/>
      <c r="E27" s="62" t="s">
        <v>50</v>
      </c>
      <c r="F27" s="61"/>
      <c r="G27" s="61"/>
      <c r="Q27" s="1"/>
    </row>
    <row r="28" spans="2:17" ht="15" x14ac:dyDescent="0.25">
      <c r="B28" s="60" t="s">
        <v>51</v>
      </c>
      <c r="C28" s="61"/>
      <c r="D28" s="61"/>
      <c r="E28" s="62" t="s">
        <v>52</v>
      </c>
      <c r="F28" s="61"/>
      <c r="G28" s="61"/>
      <c r="Q28" s="1"/>
    </row>
    <row r="29" spans="2:17" ht="15" x14ac:dyDescent="0.25">
      <c r="B29" s="64" t="s">
        <v>53</v>
      </c>
      <c r="C29" s="56">
        <f>SUM(C30:C31)</f>
        <v>0</v>
      </c>
      <c r="D29" s="56">
        <f>SUM(D30:D31)</f>
        <v>0</v>
      </c>
      <c r="E29" s="65" t="s">
        <v>54</v>
      </c>
      <c r="F29" s="56">
        <f>SUM(F30:F31)</f>
        <v>0</v>
      </c>
      <c r="G29" s="56">
        <f>SUM(G30:G31)</f>
        <v>0</v>
      </c>
      <c r="Q29" s="1"/>
    </row>
    <row r="30" spans="2:17" ht="15" x14ac:dyDescent="0.25">
      <c r="B30" s="60" t="s">
        <v>55</v>
      </c>
      <c r="C30" s="61"/>
      <c r="D30" s="61"/>
      <c r="E30" s="62" t="s">
        <v>56</v>
      </c>
      <c r="F30" s="61"/>
      <c r="G30" s="61"/>
      <c r="Q30" s="1"/>
    </row>
    <row r="31" spans="2:17" ht="15" x14ac:dyDescent="0.25">
      <c r="B31" s="60" t="s">
        <v>57</v>
      </c>
      <c r="C31" s="61"/>
      <c r="D31" s="61"/>
      <c r="E31" s="62" t="s">
        <v>58</v>
      </c>
      <c r="F31" s="61"/>
      <c r="G31" s="61"/>
      <c r="Q31" s="1"/>
    </row>
    <row r="32" spans="2:17" ht="15" x14ac:dyDescent="0.25">
      <c r="B32" s="64" t="s">
        <v>59</v>
      </c>
      <c r="C32" s="56">
        <f>SUM(C33:C36)</f>
        <v>0</v>
      </c>
      <c r="D32" s="56">
        <f>SUM(D33:D36)</f>
        <v>0</v>
      </c>
      <c r="E32" s="65" t="s">
        <v>60</v>
      </c>
      <c r="F32" s="56">
        <f>SUM(F33:F36)</f>
        <v>0</v>
      </c>
      <c r="G32" s="56">
        <f>SUM(G33:G36)</f>
        <v>0</v>
      </c>
      <c r="Q32" s="1"/>
    </row>
    <row r="33" spans="2:17" ht="15" x14ac:dyDescent="0.25">
      <c r="B33" s="60" t="s">
        <v>61</v>
      </c>
      <c r="C33" s="61"/>
      <c r="D33" s="61"/>
      <c r="E33" s="62" t="s">
        <v>62</v>
      </c>
      <c r="F33" s="61"/>
      <c r="G33" s="61"/>
      <c r="Q33" s="1"/>
    </row>
    <row r="34" spans="2:17" ht="13.5" customHeight="1" x14ac:dyDescent="0.25">
      <c r="B34" s="66" t="s">
        <v>63</v>
      </c>
      <c r="C34" s="61"/>
      <c r="D34" s="61"/>
      <c r="E34" s="62" t="s">
        <v>64</v>
      </c>
      <c r="F34" s="61"/>
      <c r="G34" s="61"/>
      <c r="Q34" s="1"/>
    </row>
    <row r="35" spans="2:17" ht="13.5" customHeight="1" x14ac:dyDescent="0.25">
      <c r="B35" s="60" t="s">
        <v>65</v>
      </c>
      <c r="C35" s="61"/>
      <c r="D35" s="61"/>
      <c r="E35" s="62" t="s">
        <v>65</v>
      </c>
      <c r="F35" s="61"/>
      <c r="G35" s="61"/>
      <c r="Q35" s="1"/>
    </row>
    <row r="36" spans="2:17" s="2" customFormat="1" ht="13.5" customHeight="1" x14ac:dyDescent="0.25">
      <c r="B36" s="66" t="s">
        <v>66</v>
      </c>
      <c r="C36" s="61"/>
      <c r="D36" s="61"/>
      <c r="E36" s="62" t="s">
        <v>67</v>
      </c>
      <c r="F36" s="61"/>
      <c r="G36" s="61"/>
    </row>
    <row r="37" spans="2:17" s="2" customFormat="1" ht="13.5" customHeight="1" x14ac:dyDescent="0.25">
      <c r="B37" s="64" t="s">
        <v>68</v>
      </c>
      <c r="C37" s="56">
        <f>SUM(C38:C40)</f>
        <v>3274604.2800000003</v>
      </c>
      <c r="D37" s="56">
        <f>SUM(D38:D40)</f>
        <v>2506356.5499999998</v>
      </c>
      <c r="E37" s="65" t="s">
        <v>69</v>
      </c>
      <c r="F37" s="56">
        <f>SUM(F38:F40)</f>
        <v>3358783.66</v>
      </c>
      <c r="G37" s="56">
        <f>SUM(G38:G40)</f>
        <v>3925878.85</v>
      </c>
    </row>
    <row r="38" spans="2:17" s="2" customFormat="1" ht="13.5" customHeight="1" x14ac:dyDescent="0.25">
      <c r="B38" s="60" t="s">
        <v>70</v>
      </c>
      <c r="C38" s="13">
        <v>3067190.93</v>
      </c>
      <c r="D38" s="13">
        <v>1806860.88</v>
      </c>
      <c r="E38" s="62" t="s">
        <v>70</v>
      </c>
      <c r="F38" s="18">
        <f>3112818.23+215151.08</f>
        <v>3327969.31</v>
      </c>
      <c r="G38" s="18">
        <v>3067190.93</v>
      </c>
    </row>
    <row r="39" spans="2:17" s="2" customFormat="1" ht="13.5" customHeight="1" x14ac:dyDescent="0.25">
      <c r="B39" s="60" t="s">
        <v>71</v>
      </c>
      <c r="C39" s="61"/>
      <c r="D39" s="67"/>
      <c r="E39" s="62" t="s">
        <v>71</v>
      </c>
      <c r="F39" s="61"/>
      <c r="G39" s="61"/>
    </row>
    <row r="40" spans="2:17" ht="13.5" customHeight="1" x14ac:dyDescent="0.25">
      <c r="B40" s="60" t="s">
        <v>65</v>
      </c>
      <c r="C40" s="10">
        <f>207413.35</f>
        <v>207413.35</v>
      </c>
      <c r="D40" s="10">
        <v>699495.67</v>
      </c>
      <c r="E40" s="62" t="s">
        <v>65</v>
      </c>
      <c r="F40" s="11">
        <f>0+51584.36-20770.01</f>
        <v>30814.350000000002</v>
      </c>
      <c r="G40" s="12">
        <v>858687.92</v>
      </c>
      <c r="Q40" s="1"/>
    </row>
    <row r="41" spans="2:17" ht="13.5" customHeight="1" x14ac:dyDescent="0.25">
      <c r="B41" s="68" t="s">
        <v>72</v>
      </c>
      <c r="C41" s="69">
        <f>C9+C23+C29+C32+C37</f>
        <v>3358783.66</v>
      </c>
      <c r="D41" s="69">
        <f>D9+D23+D29+D32+D37</f>
        <v>4534245.5299999993</v>
      </c>
      <c r="E41" s="70" t="s">
        <v>73</v>
      </c>
      <c r="F41" s="69">
        <f>F9+F23+F29+F32+F37</f>
        <v>3358783.66</v>
      </c>
      <c r="G41" s="69">
        <f>G9+G23+G29+G32+G37</f>
        <v>4534245.53</v>
      </c>
      <c r="Q41" s="1"/>
    </row>
    <row r="42" spans="2:17" ht="11.25" customHeight="1" x14ac:dyDescent="0.25">
      <c r="B42" s="14" t="s">
        <v>10</v>
      </c>
      <c r="C42" s="71"/>
      <c r="D42" s="71"/>
      <c r="E42" s="71"/>
      <c r="F42" s="71"/>
      <c r="G42" s="71"/>
      <c r="Q42" s="1"/>
    </row>
    <row r="43" spans="2:17" ht="18" customHeight="1" x14ac:dyDescent="0.25">
      <c r="B43" s="71"/>
      <c r="C43" s="71"/>
      <c r="D43" s="71"/>
      <c r="E43" s="71"/>
      <c r="F43" s="71"/>
      <c r="G43" s="71"/>
      <c r="Q43" s="1"/>
    </row>
    <row r="44" spans="2:17" ht="13.5" customHeight="1" x14ac:dyDescent="0.25">
      <c r="B44" s="71"/>
      <c r="C44" s="71"/>
      <c r="D44" s="71"/>
      <c r="E44" s="71"/>
      <c r="F44" s="71"/>
      <c r="G44" s="71"/>
      <c r="Q44" s="1"/>
    </row>
    <row r="45" spans="2:17" ht="13.5" customHeight="1" x14ac:dyDescent="0.2">
      <c r="B45" s="72"/>
      <c r="C45" s="72"/>
      <c r="D45" s="72"/>
      <c r="E45" s="72"/>
      <c r="F45" s="72"/>
      <c r="G45" s="72"/>
      <c r="Q45" s="1"/>
    </row>
    <row r="46" spans="2:17" ht="19.5" customHeight="1" x14ac:dyDescent="0.2">
      <c r="B46" s="73" t="s">
        <v>22</v>
      </c>
      <c r="C46" s="74" t="s">
        <v>19</v>
      </c>
      <c r="D46" s="74"/>
      <c r="E46" s="74" t="s">
        <v>74</v>
      </c>
      <c r="F46" s="74"/>
      <c r="G46" s="72"/>
      <c r="Q46" s="1"/>
    </row>
    <row r="47" spans="2:17" ht="13.5" customHeight="1" x14ac:dyDescent="0.2">
      <c r="B47" s="75" t="s">
        <v>75</v>
      </c>
      <c r="C47" s="76" t="s">
        <v>76</v>
      </c>
      <c r="D47" s="76"/>
      <c r="E47" s="76" t="s">
        <v>9</v>
      </c>
      <c r="F47" s="76"/>
      <c r="G47" s="72"/>
      <c r="Q47" s="1"/>
    </row>
    <row r="48" spans="2:17" ht="13.5" customHeight="1" x14ac:dyDescent="0.2">
      <c r="B48" s="73" t="s">
        <v>77</v>
      </c>
      <c r="C48" s="74" t="s">
        <v>20</v>
      </c>
      <c r="D48" s="74"/>
      <c r="E48" s="74" t="s">
        <v>78</v>
      </c>
      <c r="F48" s="74"/>
      <c r="G48" s="72"/>
      <c r="Q48" s="1"/>
    </row>
  </sheetData>
  <mergeCells count="10">
    <mergeCell ref="C46:D46"/>
    <mergeCell ref="E46:F46"/>
    <mergeCell ref="C47:D47"/>
    <mergeCell ref="E47:F47"/>
    <mergeCell ref="C48:D48"/>
    <mergeCell ref="E48:F48"/>
    <mergeCell ref="B3:Q3"/>
    <mergeCell ref="B4:Q4"/>
    <mergeCell ref="B5:Q5"/>
    <mergeCell ref="B6:Q6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9"/>
  <sheetViews>
    <sheetView workbookViewId="0">
      <selection activeCell="B2" sqref="B2:C53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0.140625" bestFit="1" customWidth="1"/>
    <col min="5" max="5" width="12" bestFit="1" customWidth="1"/>
    <col min="6" max="6" width="10.140625" bestFit="1" customWidth="1"/>
  </cols>
  <sheetData>
    <row r="1" spans="1:6" ht="13.5" thickBot="1" x14ac:dyDescent="0.25">
      <c r="A1" s="20"/>
      <c r="B1" s="20"/>
      <c r="C1" s="20"/>
      <c r="D1" s="20"/>
    </row>
    <row r="2" spans="1:6" x14ac:dyDescent="0.2">
      <c r="A2" s="20"/>
      <c r="B2" s="50" t="s">
        <v>12</v>
      </c>
      <c r="C2" s="51"/>
      <c r="D2" s="23"/>
      <c r="F2" s="15"/>
    </row>
    <row r="3" spans="1:6" ht="13.5" thickBot="1" x14ac:dyDescent="0.25">
      <c r="A3" s="20"/>
      <c r="B3" s="47"/>
      <c r="C3" s="49"/>
      <c r="D3" s="23"/>
      <c r="F3" s="15"/>
    </row>
    <row r="4" spans="1:6" ht="13.5" thickBot="1" x14ac:dyDescent="0.25">
      <c r="A4" s="20"/>
      <c r="B4" s="21" t="s">
        <v>4</v>
      </c>
      <c r="C4" s="22" t="s">
        <v>13</v>
      </c>
      <c r="D4" s="23"/>
      <c r="F4" s="15"/>
    </row>
    <row r="5" spans="1:6" x14ac:dyDescent="0.2">
      <c r="A5" s="20"/>
      <c r="B5" s="40" t="s">
        <v>8</v>
      </c>
      <c r="C5" s="41">
        <f>SUM(C7,C9)</f>
        <v>699495.67</v>
      </c>
      <c r="D5" s="23"/>
      <c r="F5" s="15"/>
    </row>
    <row r="6" spans="1:6" x14ac:dyDescent="0.2">
      <c r="A6" s="20"/>
      <c r="B6" s="27" t="s">
        <v>15</v>
      </c>
      <c r="C6" s="26"/>
      <c r="D6" s="20"/>
    </row>
    <row r="7" spans="1:6" x14ac:dyDescent="0.2">
      <c r="A7" s="20"/>
      <c r="B7" s="27" t="s">
        <v>14</v>
      </c>
      <c r="C7" s="28">
        <v>45071.1</v>
      </c>
      <c r="D7" s="23"/>
    </row>
    <row r="8" spans="1:6" x14ac:dyDescent="0.2">
      <c r="A8" s="20"/>
      <c r="B8" s="27" t="s">
        <v>23</v>
      </c>
      <c r="C8" s="26"/>
      <c r="D8" s="23"/>
    </row>
    <row r="9" spans="1:6" ht="13.5" thickBot="1" x14ac:dyDescent="0.25">
      <c r="A9" s="20"/>
      <c r="B9" s="29" t="s">
        <v>14</v>
      </c>
      <c r="C9" s="30">
        <f>95828.57+105897.33+156954.7+21026.71+219724.22+54993.04</f>
        <v>654424.57000000007</v>
      </c>
      <c r="D9" s="20"/>
    </row>
    <row r="10" spans="1:6" x14ac:dyDescent="0.2">
      <c r="A10" s="20"/>
      <c r="B10" s="46" t="s">
        <v>5</v>
      </c>
      <c r="C10" s="48"/>
      <c r="D10" s="20"/>
    </row>
    <row r="11" spans="1:6" ht="13.5" thickBot="1" x14ac:dyDescent="0.25">
      <c r="A11" s="20"/>
      <c r="B11" s="47"/>
      <c r="C11" s="49"/>
      <c r="D11" s="20"/>
    </row>
    <row r="12" spans="1:6" x14ac:dyDescent="0.2">
      <c r="A12" s="20"/>
      <c r="B12" s="24" t="s">
        <v>16</v>
      </c>
      <c r="C12" s="25">
        <f>SUM(C13:C22)</f>
        <v>40326.430000000008</v>
      </c>
      <c r="D12" s="20"/>
    </row>
    <row r="13" spans="1:6" x14ac:dyDescent="0.2">
      <c r="A13" s="20"/>
      <c r="B13" s="31">
        <v>44986</v>
      </c>
      <c r="C13" s="32">
        <v>1447</v>
      </c>
      <c r="D13" s="20"/>
    </row>
    <row r="14" spans="1:6" x14ac:dyDescent="0.2">
      <c r="A14" s="20"/>
      <c r="B14" s="31">
        <v>45017</v>
      </c>
      <c r="C14" s="32">
        <v>18418.439999999999</v>
      </c>
      <c r="D14" s="20"/>
    </row>
    <row r="15" spans="1:6" x14ac:dyDescent="0.2">
      <c r="A15" s="20"/>
      <c r="B15" s="31">
        <v>45047</v>
      </c>
      <c r="C15" s="32">
        <v>3972</v>
      </c>
      <c r="D15" s="20"/>
    </row>
    <row r="16" spans="1:6" x14ac:dyDescent="0.2">
      <c r="A16" s="20"/>
      <c r="B16" s="31">
        <v>45078</v>
      </c>
      <c r="C16" s="32">
        <v>1734.24</v>
      </c>
      <c r="D16" s="20"/>
    </row>
    <row r="17" spans="1:4" x14ac:dyDescent="0.2">
      <c r="A17" s="20"/>
      <c r="B17" s="31">
        <v>45108</v>
      </c>
      <c r="C17" s="32">
        <f>150+225.43</f>
        <v>375.43</v>
      </c>
      <c r="D17" s="20"/>
    </row>
    <row r="18" spans="1:4" x14ac:dyDescent="0.2">
      <c r="A18" s="20"/>
      <c r="B18" s="31">
        <v>45139</v>
      </c>
      <c r="C18" s="32">
        <v>10569.36</v>
      </c>
      <c r="D18" s="20"/>
    </row>
    <row r="19" spans="1:4" x14ac:dyDescent="0.2">
      <c r="A19" s="20"/>
      <c r="B19" s="31">
        <v>45170</v>
      </c>
      <c r="C19" s="32">
        <v>369.05</v>
      </c>
      <c r="D19" s="20"/>
    </row>
    <row r="20" spans="1:4" x14ac:dyDescent="0.2">
      <c r="A20" s="20"/>
      <c r="B20" s="31">
        <v>45200</v>
      </c>
      <c r="C20" s="32">
        <v>83</v>
      </c>
      <c r="D20" s="20"/>
    </row>
    <row r="21" spans="1:4" x14ac:dyDescent="0.2">
      <c r="A21" s="20"/>
      <c r="B21" s="31">
        <v>45231</v>
      </c>
      <c r="C21" s="32">
        <v>3357.91</v>
      </c>
      <c r="D21" s="20"/>
    </row>
    <row r="22" spans="1:4" x14ac:dyDescent="0.2">
      <c r="A22" s="20"/>
      <c r="B22" s="31">
        <v>45261</v>
      </c>
      <c r="C22" s="32">
        <v>0</v>
      </c>
      <c r="D22" s="20"/>
    </row>
    <row r="23" spans="1:4" x14ac:dyDescent="0.2">
      <c r="A23" s="20"/>
      <c r="B23" s="33"/>
      <c r="C23" s="34"/>
      <c r="D23" s="20"/>
    </row>
    <row r="24" spans="1:4" x14ac:dyDescent="0.2">
      <c r="A24" s="20"/>
      <c r="B24" s="24" t="s">
        <v>17</v>
      </c>
      <c r="C24" s="25">
        <f>SUM(C25:C36)</f>
        <v>1569977.19</v>
      </c>
      <c r="D24" s="20"/>
    </row>
    <row r="25" spans="1:4" x14ac:dyDescent="0.2">
      <c r="A25" s="20"/>
      <c r="B25" s="31">
        <v>44927</v>
      </c>
      <c r="C25" s="28">
        <v>366394.74</v>
      </c>
      <c r="D25" s="20"/>
    </row>
    <row r="26" spans="1:4" x14ac:dyDescent="0.2">
      <c r="A26" s="20"/>
      <c r="B26" s="35">
        <v>44958</v>
      </c>
      <c r="C26" s="28">
        <v>51562.28</v>
      </c>
      <c r="D26" s="20"/>
    </row>
    <row r="27" spans="1:4" x14ac:dyDescent="0.2">
      <c r="A27" s="20"/>
      <c r="B27" s="35">
        <v>44986</v>
      </c>
      <c r="C27" s="28">
        <v>234751.69</v>
      </c>
      <c r="D27" s="20"/>
    </row>
    <row r="28" spans="1:4" x14ac:dyDescent="0.2">
      <c r="A28" s="20"/>
      <c r="B28" s="31">
        <v>45017</v>
      </c>
      <c r="C28" s="36">
        <v>362266.4</v>
      </c>
      <c r="D28" s="20"/>
    </row>
    <row r="29" spans="1:4" x14ac:dyDescent="0.2">
      <c r="A29" s="20"/>
      <c r="B29" s="31">
        <v>45047</v>
      </c>
      <c r="C29" s="37">
        <v>55397.35</v>
      </c>
      <c r="D29" s="20"/>
    </row>
    <row r="30" spans="1:4" x14ac:dyDescent="0.2">
      <c r="A30" s="20"/>
      <c r="B30" s="31">
        <v>45078</v>
      </c>
      <c r="C30" s="37">
        <f>121745.32</f>
        <v>121745.32</v>
      </c>
      <c r="D30" s="20"/>
    </row>
    <row r="31" spans="1:4" x14ac:dyDescent="0.2">
      <c r="A31" s="20"/>
      <c r="B31" s="31">
        <v>45108</v>
      </c>
      <c r="C31" s="32">
        <v>44430.86</v>
      </c>
      <c r="D31" s="20"/>
    </row>
    <row r="32" spans="1:4" x14ac:dyDescent="0.2">
      <c r="A32" s="20"/>
      <c r="B32" s="42" t="s">
        <v>21</v>
      </c>
      <c r="C32" s="32">
        <f>60787.25-300</f>
        <v>60487.25</v>
      </c>
      <c r="D32" s="20"/>
    </row>
    <row r="33" spans="1:5" x14ac:dyDescent="0.2">
      <c r="A33" s="20"/>
      <c r="B33" s="31">
        <v>45170</v>
      </c>
      <c r="C33" s="32">
        <v>40277.379999999997</v>
      </c>
      <c r="D33" s="20"/>
    </row>
    <row r="34" spans="1:5" x14ac:dyDescent="0.2">
      <c r="A34" s="20"/>
      <c r="B34" s="31">
        <v>45200</v>
      </c>
      <c r="C34" s="32">
        <v>100715.9</v>
      </c>
      <c r="D34" s="20"/>
    </row>
    <row r="35" spans="1:5" x14ac:dyDescent="0.2">
      <c r="A35" s="20"/>
      <c r="B35" s="31" t="s">
        <v>24</v>
      </c>
      <c r="C35" s="32">
        <f>135260.1-2850-462.08</f>
        <v>131948.02000000002</v>
      </c>
      <c r="D35" s="20"/>
    </row>
    <row r="36" spans="1:5" x14ac:dyDescent="0.2">
      <c r="A36" s="20"/>
      <c r="B36" s="31">
        <v>45261</v>
      </c>
      <c r="C36" s="32">
        <v>0</v>
      </c>
      <c r="D36" s="20"/>
    </row>
    <row r="37" spans="1:5" x14ac:dyDescent="0.2">
      <c r="A37" s="20"/>
      <c r="B37" s="31"/>
      <c r="C37" s="37"/>
      <c r="D37" s="20"/>
    </row>
    <row r="38" spans="1:5" x14ac:dyDescent="0.2">
      <c r="A38" s="20"/>
      <c r="B38" s="24" t="s">
        <v>11</v>
      </c>
      <c r="C38" s="25">
        <f>SUM(C39:C50)</f>
        <v>786211.73</v>
      </c>
      <c r="D38" s="20"/>
    </row>
    <row r="39" spans="1:5" x14ac:dyDescent="0.2">
      <c r="A39" s="20"/>
      <c r="B39" s="31">
        <v>44927</v>
      </c>
      <c r="C39" s="28">
        <v>270566.17</v>
      </c>
      <c r="D39" s="20"/>
    </row>
    <row r="40" spans="1:5" x14ac:dyDescent="0.2">
      <c r="A40" s="20"/>
      <c r="B40" s="35">
        <v>44958</v>
      </c>
      <c r="C40" s="28">
        <v>30535.57</v>
      </c>
      <c r="D40" s="20"/>
    </row>
    <row r="41" spans="1:5" x14ac:dyDescent="0.2">
      <c r="A41" s="20"/>
      <c r="B41" s="35">
        <v>44986</v>
      </c>
      <c r="C41" s="28">
        <v>130301.36</v>
      </c>
      <c r="D41" s="20"/>
    </row>
    <row r="42" spans="1:5" x14ac:dyDescent="0.2">
      <c r="A42" s="20"/>
      <c r="B42" s="31">
        <v>45017</v>
      </c>
      <c r="C42" s="36">
        <v>223730.14</v>
      </c>
      <c r="D42" s="20"/>
    </row>
    <row r="43" spans="1:5" x14ac:dyDescent="0.2">
      <c r="A43" s="20"/>
      <c r="B43" s="31">
        <v>45047</v>
      </c>
      <c r="C43" s="36">
        <v>6948.32</v>
      </c>
      <c r="D43" s="20"/>
    </row>
    <row r="44" spans="1:5" x14ac:dyDescent="0.2">
      <c r="A44" s="20"/>
      <c r="B44" s="31">
        <v>45078</v>
      </c>
      <c r="C44" s="36">
        <v>982.66</v>
      </c>
      <c r="D44" s="20"/>
    </row>
    <row r="45" spans="1:5" x14ac:dyDescent="0.2">
      <c r="A45" s="20"/>
      <c r="B45" s="31">
        <v>45108</v>
      </c>
      <c r="C45" s="32">
        <v>0</v>
      </c>
      <c r="D45" s="20"/>
      <c r="E45" s="43"/>
    </row>
    <row r="46" spans="1:5" x14ac:dyDescent="0.2">
      <c r="A46" s="20"/>
      <c r="B46" s="31">
        <v>45139</v>
      </c>
      <c r="C46" s="32">
        <v>16363.57</v>
      </c>
      <c r="D46" s="20"/>
      <c r="E46" s="43"/>
    </row>
    <row r="47" spans="1:5" x14ac:dyDescent="0.2">
      <c r="A47" s="20"/>
      <c r="B47" s="31">
        <v>45170</v>
      </c>
      <c r="C47" s="32">
        <v>2238.1999999999998</v>
      </c>
      <c r="D47" s="20"/>
      <c r="E47" s="43"/>
    </row>
    <row r="48" spans="1:5" x14ac:dyDescent="0.2">
      <c r="A48" s="20"/>
      <c r="B48" s="31">
        <v>45200</v>
      </c>
      <c r="C48" s="32">
        <v>27172.560000000001</v>
      </c>
      <c r="D48" s="20"/>
    </row>
    <row r="49" spans="1:5" x14ac:dyDescent="0.2">
      <c r="A49" s="20"/>
      <c r="B49" s="31">
        <v>45231</v>
      </c>
      <c r="C49" s="32">
        <v>77373.179999999993</v>
      </c>
      <c r="D49" s="20"/>
    </row>
    <row r="50" spans="1:5" x14ac:dyDescent="0.2">
      <c r="A50" s="20"/>
      <c r="B50" s="31">
        <v>45261</v>
      </c>
      <c r="C50" s="32">
        <v>0</v>
      </c>
      <c r="D50" s="20"/>
    </row>
    <row r="51" spans="1:5" x14ac:dyDescent="0.2">
      <c r="A51" s="20"/>
      <c r="B51" s="31"/>
      <c r="C51" s="34"/>
      <c r="D51" s="20"/>
    </row>
    <row r="52" spans="1:5" x14ac:dyDescent="0.2">
      <c r="A52" s="20"/>
      <c r="B52" s="27" t="s">
        <v>18</v>
      </c>
      <c r="C52" s="25">
        <f>C12+C24-C38</f>
        <v>824091.8899999999</v>
      </c>
      <c r="D52" s="20"/>
      <c r="E52" s="19"/>
    </row>
    <row r="53" spans="1:5" ht="13.5" thickBot="1" x14ac:dyDescent="0.25">
      <c r="A53" s="20"/>
      <c r="B53" s="38"/>
      <c r="C53" s="39"/>
      <c r="D53" s="20"/>
    </row>
    <row r="54" spans="1:5" x14ac:dyDescent="0.2">
      <c r="A54" s="20"/>
      <c r="B54" s="20"/>
      <c r="C54" s="20"/>
      <c r="D54" s="20"/>
    </row>
    <row r="55" spans="1:5" x14ac:dyDescent="0.2">
      <c r="A55" s="20"/>
      <c r="B55" s="20"/>
      <c r="C55" s="20"/>
      <c r="D55" s="20"/>
    </row>
    <row r="56" spans="1:5" x14ac:dyDescent="0.2">
      <c r="A56" s="20"/>
      <c r="B56" s="20"/>
      <c r="C56" s="20"/>
      <c r="D56" s="20"/>
    </row>
    <row r="57" spans="1:5" x14ac:dyDescent="0.2">
      <c r="A57" s="20"/>
      <c r="B57" s="20"/>
      <c r="C57" s="20"/>
      <c r="D57" s="20"/>
    </row>
    <row r="58" spans="1:5" x14ac:dyDescent="0.2">
      <c r="A58" s="20"/>
      <c r="B58" s="20"/>
      <c r="C58" s="20"/>
      <c r="D58" s="20"/>
    </row>
    <row r="59" spans="1:5" x14ac:dyDescent="0.2">
      <c r="A59" s="20"/>
      <c r="B59" s="20"/>
      <c r="C59" s="20"/>
      <c r="D59" s="20"/>
    </row>
  </sheetData>
  <mergeCells count="3">
    <mergeCell ref="B10:B11"/>
    <mergeCell ref="C10:C11"/>
    <mergeCell ref="B2:C3"/>
  </mergeCells>
  <pageMargins left="0.511811024" right="0.511811024" top="0.78740157499999996" bottom="0.78740157499999996" header="0.31496062000000002" footer="0.31496062000000002"/>
  <pageSetup paperSize="9" scale="6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 (2)</vt:lpstr>
      <vt:lpstr>Planilha2</vt:lpstr>
      <vt:lpstr>'Balancete Financeiro (2)'!Area_de_impressao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cp:lastPrinted>2023-11-21T17:15:27Z</cp:lastPrinted>
  <dcterms:created xsi:type="dcterms:W3CDTF">2016-06-01T16:19:15Z</dcterms:created>
  <dcterms:modified xsi:type="dcterms:W3CDTF">2024-04-11T16:04:53Z</dcterms:modified>
  <cp:contentStatus/>
</cp:coreProperties>
</file>