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12 DEZEMBRO\"/>
    </mc:Choice>
  </mc:AlternateContent>
  <xr:revisionPtr revIDLastSave="0" documentId="13_ncr:1_{37239B5F-C3C6-400B-9468-34F7EBAAE672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1" i="1"/>
  <c r="C11" i="1" l="1"/>
  <c r="G31" i="1" l="1"/>
  <c r="F31" i="1"/>
  <c r="F36" i="1" s="1"/>
  <c r="F40" i="1" s="1"/>
  <c r="E31" i="1"/>
  <c r="D30" i="1"/>
  <c r="H30" i="1" s="1"/>
  <c r="D11" i="1"/>
  <c r="F11" i="1" s="1"/>
  <c r="D12" i="1"/>
  <c r="F12" i="1" s="1"/>
  <c r="C10" i="1"/>
  <c r="G37" i="1"/>
  <c r="F37" i="1"/>
  <c r="E37" i="1"/>
  <c r="D37" i="1"/>
  <c r="H37" i="1"/>
  <c r="C37" i="1"/>
  <c r="D32" i="1"/>
  <c r="H32" i="1" s="1"/>
  <c r="C31" i="1"/>
  <c r="G29" i="1"/>
  <c r="G36" i="1" s="1"/>
  <c r="F29" i="1"/>
  <c r="E29" i="1"/>
  <c r="E36" i="1" s="1"/>
  <c r="E40" i="1" s="1"/>
  <c r="C29" i="1"/>
  <c r="E17" i="1"/>
  <c r="D17" i="1"/>
  <c r="C17" i="1"/>
  <c r="E13" i="1"/>
  <c r="D13" i="1"/>
  <c r="F13" i="1" s="1"/>
  <c r="C13" i="1"/>
  <c r="C36" i="1" l="1"/>
  <c r="F17" i="1"/>
  <c r="D31" i="1"/>
  <c r="H31" i="1" s="1"/>
  <c r="C16" i="1"/>
  <c r="C20" i="1" s="1"/>
  <c r="D29" i="1"/>
  <c r="D36" i="1" s="1"/>
  <c r="D40" i="1" s="1"/>
  <c r="H40" i="1" s="1"/>
  <c r="D10" i="1"/>
  <c r="D16" i="1" s="1"/>
  <c r="D20" i="1" s="1"/>
  <c r="F42" i="1"/>
  <c r="G40" i="1"/>
  <c r="G42" i="1" s="1"/>
  <c r="C40" i="1"/>
  <c r="H36" i="1" l="1"/>
  <c r="H29" i="1"/>
  <c r="C41" i="1"/>
  <c r="C42" i="1" s="1"/>
  <c r="C21" i="1"/>
  <c r="C22" i="1" s="1"/>
  <c r="D21" i="1"/>
  <c r="D41" i="1"/>
  <c r="D42" i="1" s="1"/>
  <c r="D22" i="1" l="1"/>
  <c r="E10" i="1"/>
  <c r="E16" i="1" l="1"/>
  <c r="F16" i="1" s="1"/>
  <c r="F10" i="1"/>
  <c r="E20" i="1" l="1"/>
  <c r="F20" i="1" s="1"/>
  <c r="E21" i="1" l="1"/>
  <c r="F21" i="1" s="1"/>
  <c r="E41" i="1"/>
  <c r="E42" i="1" s="1"/>
  <c r="H42" i="1" s="1"/>
  <c r="E22" i="1" l="1"/>
  <c r="F22" i="1" s="1"/>
</calcChain>
</file>

<file path=xl/sharedStrings.xml><?xml version="1.0" encoding="utf-8"?>
<sst xmlns="http://schemas.openxmlformats.org/spreadsheetml/2006/main" count="50" uniqueCount="50">
  <si>
    <t>PREFEITURA MUNICIPAL DE SÃO PAULO</t>
  </si>
  <si>
    <t>FUNDO ESPECIAL DE PROMOÇÃO DE ATIVIDADES CULTURAIS - FEPAC - CNPJ nº 14.127.749/0001-09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</si>
  <si>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</si>
  <si>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</si>
  <si>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</si>
  <si>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</si>
  <si>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</si>
  <si>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</si>
  <si>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</si>
  <si>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</si>
  <si>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</si>
  <si>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</si>
  <si>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</si>
  <si>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</si>
  <si>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</si>
  <si>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</si>
  <si>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</si>
  <si>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</si>
  <si>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</si>
  <si>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</si>
  <si>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</si>
  <si>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</si>
  <si>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</si>
  <si>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</si>
  <si>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</si>
  <si>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</si>
  <si>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</si>
  <si>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</si>
  <si>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</si>
  <si>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</si>
  <si>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</si>
  <si>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</si>
  <si>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</si>
  <si>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</si>
  <si>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</si>
  <si>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</si>
  <si>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</si>
  <si>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</si>
  <si>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</si>
  <si>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</si>
  <si>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</si>
  <si>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</si>
  <si>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</si>
  <si>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</si>
  <si>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</si>
  <si>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</si>
  <si>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</si>
  <si>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</si>
  <si>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Orçamentário e Financeiro - SOF</t>
    </r>
  </si>
  <si>
    <t>DEZEMBRO/2023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</si>
</sst>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>
      <alignment vertical="top"/>
    </xf>
    <xf numFmtId="43" fontId="7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3" xfId="0" applyFont="1" applyFill="1" applyBorder="1"/>
    <xf numFmtId="43" fontId="8" fillId="2" borderId="2" xfId="4" applyFont="1" applyFill="1" applyBorder="1"/>
    <xf numFmtId="43" fontId="8" fillId="2" borderId="2" xfId="0" applyNumberFormat="1" applyFont="1" applyFill="1" applyBorder="1"/>
    <xf numFmtId="43" fontId="8" fillId="2" borderId="3" xfId="0" applyNumberFormat="1" applyFont="1" applyFill="1" applyBorder="1"/>
    <xf numFmtId="43" fontId="8" fillId="2" borderId="3" xfId="4" applyFont="1" applyFill="1" applyBorder="1"/>
    <xf numFmtId="0" fontId="2" fillId="2" borderId="0" xfId="2" applyFont="1" applyFill="1" applyAlignment="1">
      <alignment horizontal="center"/>
    </xf>
    <xf numFmtId="164" fontId="3" fillId="2" borderId="0" xfId="2" applyNumberFormat="1" applyFont="1" applyFill="1" applyAlignment="1">
      <alignment horizontal="center" wrapText="1"/>
    </xf>
    <xf numFmtId="0" fontId="1" fillId="2" borderId="0" xfId="2" applyFill="1"/>
    <xf numFmtId="164" fontId="2" fillId="2" borderId="0" xfId="2" applyNumberFormat="1" applyFont="1" applyFill="1" applyAlignment="1">
      <alignment horizontal="lef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8" fillId="2" borderId="0" xfId="0" applyFont="1" applyFill="1"/>
    <xf numFmtId="43" fontId="8" fillId="2" borderId="4" xfId="0" applyNumberFormat="1" applyFont="1" applyFill="1" applyBorder="1"/>
    <xf numFmtId="0" fontId="8" fillId="2" borderId="0" xfId="0" applyFont="1" applyFill="1" applyAlignment="1">
      <alignment horizontal="center"/>
    </xf>
    <xf numFmtId="0" fontId="9" fillId="2" borderId="0" xfId="0" applyFont="1" applyFill="1"/>
    <xf numFmtId="0" fontId="0" fillId="2" borderId="2" xfId="0" applyFill="1" applyBorder="1"/>
    <xf numFmtId="43" fontId="0" fillId="2" borderId="2" xfId="4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" fontId="0" fillId="0" borderId="0" xfId="0" applyNumberFormat="1"/>
    <xf numFmtId="4" fontId="0" fillId="2" borderId="0" xfId="0" applyNumberFormat="1" applyFill="1"/>
    <xf numFmtId="4" fontId="8" fillId="2" borderId="0" xfId="0" applyNumberFormat="1" applyFont="1" applyFill="1"/>
    <xf numFmtId="0" fontId="8" fillId="2" borderId="0" xfId="0" applyFont="1" applyFill="1" applyAlignment="1">
      <alignment horizontal="center"/>
    </xf>
    <xf numFmtId="0" fontId="8" fillId="2" borderId="5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49" fontId="8" fillId="2" borderId="0" xfId="0" applyNumberFormat="1" applyFont="1" applyFill="1" applyAlignment="1">
      <alignment horizontal="center"/>
    </xf>
    <xf numFmtId="164" fontId="2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2</xdr:row>
      <xdr:rowOff>57150</xdr:rowOff>
    </xdr:from>
    <xdr:to>
      <xdr:col>1</xdr:col>
      <xdr:colOff>2076450</xdr:colOff>
      <xdr:row>7</xdr:row>
      <xdr:rowOff>0</xdr:rowOff>
    </xdr:to>
    <xdr:pic>
      <xdr:nvPicPr>
        <xdr:cNvPr id="1173" name="Picture 2">
          <a:extLst>
            <a:ext uri="{FF2B5EF4-FFF2-40B4-BE49-F238E27FC236}">
              <a16:creationId xmlns:a16="http://schemas.microsoft.com/office/drawing/2014/main" id="{7B6A722E-C0AE-4667-9EAB-05A7BDEA6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438150"/>
          <a:ext cx="8286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47"/>
  <sheetViews>
    <sheetView tabSelected="1" zoomScale="70" zoomScaleNormal="70" workbookViewId="0">
      <selection activeCell="E13" sqref="E13"/>
    </sheetView>
  </sheetViews>
  <sheetFormatPr defaultRowHeight="15" x14ac:dyDescent="0.25"/>
  <cols>
    <col min="1" max="1" width="9.140625" style="1"/>
    <col min="2" max="2" width="62.140625" style="1" customWidth="1"/>
    <col min="3" max="3" width="22.85546875" style="1" bestFit="1" customWidth="1"/>
    <col min="4" max="4" width="28.28515625" style="1" bestFit="1" customWidth="1"/>
    <col min="5" max="5" width="32.42578125" style="1" bestFit="1" customWidth="1"/>
    <col min="6" max="6" width="30.140625" style="1" bestFit="1" customWidth="1"/>
    <col min="7" max="7" width="23.85546875" style="1" bestFit="1" customWidth="1"/>
    <col min="8" max="8" width="32.42578125" style="1" bestFit="1" customWidth="1"/>
    <col min="9" max="9" width="9.140625" style="1"/>
    <col min="10" max="10" width="12.140625" style="1" bestFit="1" customWidth="1"/>
    <col min="11" max="11" width="13.28515625" style="1" bestFit="1" customWidth="1"/>
    <col min="12" max="12" width="14.5703125" style="1" bestFit="1" customWidth="1"/>
    <col min="13" max="16384" width="9.140625" style="1"/>
  </cols>
  <sheetData>
    <row r="2" spans="2:10" x14ac:dyDescent="0.25">
      <c r="B2" s="18" t="s">
        <v>0</v>
      </c>
      <c r="C2" s="28" t="s">
        <v>1</v>
      </c>
      <c r="D2" s="28"/>
      <c r="E2" s="28"/>
      <c r="F2" s="28"/>
      <c r="G2" s="28"/>
      <c r="H2" s="28"/>
    </row>
    <row r="3" spans="2:10" x14ac:dyDescent="0.25">
      <c r="B3" s="35"/>
      <c r="C3" s="28" t="s">
        <v>2</v>
      </c>
      <c r="D3" s="28"/>
      <c r="E3" s="28"/>
      <c r="F3" s="28"/>
      <c r="G3" s="28"/>
      <c r="H3" s="28"/>
    </row>
    <row r="4" spans="2:10" x14ac:dyDescent="0.25">
      <c r="B4" s="35"/>
      <c r="C4" s="28" t="s">
        <v>3</v>
      </c>
      <c r="D4" s="28"/>
      <c r="E4" s="28"/>
      <c r="F4" s="28"/>
      <c r="G4" s="28"/>
      <c r="H4" s="28"/>
    </row>
    <row r="5" spans="2:10" x14ac:dyDescent="0.25">
      <c r="B5" s="35"/>
      <c r="C5" s="28" t="s">
        <v>4</v>
      </c>
      <c r="D5" s="28"/>
      <c r="E5" s="28"/>
      <c r="F5" s="28"/>
      <c r="G5" s="28"/>
      <c r="H5" s="28"/>
    </row>
    <row r="6" spans="2:10" x14ac:dyDescent="0.25">
      <c r="B6" s="35"/>
      <c r="C6" s="36" t="s">
        <v>49</v>
      </c>
      <c r="D6" s="36"/>
      <c r="E6" s="36"/>
      <c r="F6" s="36"/>
      <c r="G6" s="36"/>
      <c r="H6" s="36"/>
    </row>
    <row r="7" spans="2:10" ht="14.25" customHeight="1" x14ac:dyDescent="0.25">
      <c r="B7" s="35"/>
      <c r="C7" s="18"/>
      <c r="D7" s="18"/>
      <c r="E7" s="18"/>
      <c r="F7" s="18"/>
    </row>
    <row r="8" spans="2:10" x14ac:dyDescent="0.25">
      <c r="B8" s="19" t="s">
        <v>5</v>
      </c>
      <c r="C8" s="18"/>
      <c r="D8" s="18"/>
      <c r="E8" s="18"/>
      <c r="F8" s="18"/>
    </row>
    <row r="9" spans="2:10" x14ac:dyDescent="0.25">
      <c r="B9" s="2" t="s">
        <v>6</v>
      </c>
      <c r="C9" s="3" t="s">
        <v>7</v>
      </c>
      <c r="D9" s="3" t="s">
        <v>8</v>
      </c>
      <c r="E9" s="3" t="s">
        <v>9</v>
      </c>
      <c r="F9" s="3" t="s">
        <v>10</v>
      </c>
      <c r="H9" s="26"/>
    </row>
    <row r="10" spans="2:10" s="16" customFormat="1" x14ac:dyDescent="0.25">
      <c r="B10" s="4" t="s">
        <v>11</v>
      </c>
      <c r="C10" s="6">
        <f>SUM(C11:C12)</f>
        <v>1640820</v>
      </c>
      <c r="D10" s="6">
        <f>SUM(D11:D12)</f>
        <v>1640820</v>
      </c>
      <c r="E10" s="6">
        <f>E12+E11</f>
        <v>2027888.98</v>
      </c>
      <c r="F10" s="6">
        <f>E10-D10</f>
        <v>387068.98</v>
      </c>
      <c r="H10" s="27"/>
    </row>
    <row r="11" spans="2:10" x14ac:dyDescent="0.25">
      <c r="B11" s="20" t="s">
        <v>12</v>
      </c>
      <c r="C11" s="21">
        <f>61500+41820</f>
        <v>103320</v>
      </c>
      <c r="D11" s="21">
        <f>C11</f>
        <v>103320</v>
      </c>
      <c r="E11" s="21">
        <f>40782.43+367211.99</f>
        <v>407994.42</v>
      </c>
      <c r="F11" s="21">
        <f>E11-D11</f>
        <v>304674.42</v>
      </c>
      <c r="H11" s="26"/>
      <c r="J11" s="26"/>
    </row>
    <row r="12" spans="2:10" x14ac:dyDescent="0.25">
      <c r="B12" s="20" t="s">
        <v>13</v>
      </c>
      <c r="C12" s="21">
        <v>1537500</v>
      </c>
      <c r="D12" s="21">
        <f>C12</f>
        <v>1537500</v>
      </c>
      <c r="E12" s="21">
        <f>1623044.56-3150</f>
        <v>1619894.56</v>
      </c>
      <c r="F12" s="21">
        <f>E12-D12</f>
        <v>82394.560000000056</v>
      </c>
      <c r="J12" s="26"/>
    </row>
    <row r="13" spans="2:10" s="16" customFormat="1" x14ac:dyDescent="0.25">
      <c r="B13" s="4" t="s">
        <v>14</v>
      </c>
      <c r="C13" s="6">
        <f>SUM(C14:C14)</f>
        <v>0</v>
      </c>
      <c r="D13" s="6">
        <f>SUM(D14:D14)</f>
        <v>0</v>
      </c>
      <c r="E13" s="6">
        <f>SUM(E14:E14)</f>
        <v>0</v>
      </c>
      <c r="F13" s="6">
        <f>E13-D13</f>
        <v>0</v>
      </c>
      <c r="J13" s="26"/>
    </row>
    <row r="14" spans="2:10" x14ac:dyDescent="0.25">
      <c r="B14" s="20" t="s">
        <v>15</v>
      </c>
      <c r="C14" s="22">
        <v>0</v>
      </c>
      <c r="D14" s="22">
        <v>0</v>
      </c>
      <c r="E14" s="22">
        <v>0</v>
      </c>
      <c r="F14" s="22">
        <v>0</v>
      </c>
    </row>
    <row r="15" spans="2:10" x14ac:dyDescent="0.25">
      <c r="B15" s="4" t="s">
        <v>16</v>
      </c>
      <c r="C15" s="20"/>
      <c r="D15" s="20"/>
      <c r="E15" s="20"/>
      <c r="F15" s="20"/>
    </row>
    <row r="16" spans="2:10" s="16" customFormat="1" x14ac:dyDescent="0.25">
      <c r="B16" s="4" t="s">
        <v>17</v>
      </c>
      <c r="C16" s="7">
        <f>C10+C13+C15</f>
        <v>1640820</v>
      </c>
      <c r="D16" s="7">
        <f>D10+D13+D15</f>
        <v>1640820</v>
      </c>
      <c r="E16" s="7">
        <f>E10+E13+E15</f>
        <v>2027888.98</v>
      </c>
      <c r="F16" s="7">
        <f>E16-D16</f>
        <v>387068.98</v>
      </c>
    </row>
    <row r="17" spans="2:8" x14ac:dyDescent="0.25">
      <c r="B17" s="4" t="s">
        <v>18</v>
      </c>
      <c r="C17" s="21">
        <f>SUM(C18:C19)</f>
        <v>0</v>
      </c>
      <c r="D17" s="21">
        <f>SUM(D18:D19)</f>
        <v>0</v>
      </c>
      <c r="E17" s="21">
        <f>SUM(E18:E19)</f>
        <v>0</v>
      </c>
      <c r="F17" s="21">
        <f>E17-D17</f>
        <v>0</v>
      </c>
    </row>
    <row r="18" spans="2:8" x14ac:dyDescent="0.25">
      <c r="B18" s="20" t="s">
        <v>19</v>
      </c>
      <c r="C18" s="22">
        <v>0</v>
      </c>
      <c r="D18" s="22">
        <v>0</v>
      </c>
      <c r="E18" s="22">
        <v>0</v>
      </c>
      <c r="F18" s="22">
        <v>0</v>
      </c>
    </row>
    <row r="19" spans="2:8" x14ac:dyDescent="0.25">
      <c r="B19" s="20" t="s">
        <v>20</v>
      </c>
      <c r="C19" s="22">
        <v>0</v>
      </c>
      <c r="D19" s="22">
        <v>0</v>
      </c>
      <c r="E19" s="22">
        <v>0</v>
      </c>
      <c r="F19" s="22">
        <v>0</v>
      </c>
    </row>
    <row r="20" spans="2:8" s="16" customFormat="1" x14ac:dyDescent="0.25">
      <c r="B20" s="4" t="s">
        <v>21</v>
      </c>
      <c r="C20" s="7">
        <f>C17+C16</f>
        <v>1640820</v>
      </c>
      <c r="D20" s="7">
        <f>D17+D16</f>
        <v>1640820</v>
      </c>
      <c r="E20" s="7">
        <f>E17+E16</f>
        <v>2027888.98</v>
      </c>
      <c r="F20" s="7">
        <f>E20-D20</f>
        <v>387068.98</v>
      </c>
    </row>
    <row r="21" spans="2:8" x14ac:dyDescent="0.25">
      <c r="B21" s="4" t="s">
        <v>22</v>
      </c>
      <c r="C21" s="21">
        <f>IF(C20&gt;C40,0,C40-C20)</f>
        <v>0</v>
      </c>
      <c r="D21" s="21">
        <f>IF(D20&gt;D40,0,D40-D20)</f>
        <v>0</v>
      </c>
      <c r="E21" s="21">
        <f>IF(E20&gt;E40,0,E40-E20)</f>
        <v>0</v>
      </c>
      <c r="F21" s="22">
        <f>E21-D21</f>
        <v>0</v>
      </c>
    </row>
    <row r="22" spans="2:8" s="16" customFormat="1" x14ac:dyDescent="0.25">
      <c r="B22" s="5" t="s">
        <v>23</v>
      </c>
      <c r="C22" s="8">
        <f>C20+C21</f>
        <v>1640820</v>
      </c>
      <c r="D22" s="8">
        <f>D20+D21</f>
        <v>1640820</v>
      </c>
      <c r="E22" s="17">
        <f>E20+E21</f>
        <v>2027888.98</v>
      </c>
      <c r="F22" s="8">
        <f>E22-D22</f>
        <v>387068.98</v>
      </c>
    </row>
    <row r="23" spans="2:8" ht="6.75" customHeight="1" x14ac:dyDescent="0.25">
      <c r="B23" s="29" t="s">
        <v>24</v>
      </c>
      <c r="C23" s="30"/>
      <c r="D23" s="30"/>
      <c r="E23" s="30"/>
      <c r="F23" s="31"/>
    </row>
    <row r="24" spans="2:8" x14ac:dyDescent="0.25">
      <c r="B24" s="32"/>
      <c r="C24" s="33"/>
      <c r="D24" s="33"/>
      <c r="E24" s="33"/>
      <c r="F24" s="34"/>
    </row>
    <row r="25" spans="2:8" x14ac:dyDescent="0.25">
      <c r="B25" s="2" t="s">
        <v>25</v>
      </c>
      <c r="C25" s="23"/>
      <c r="D25" s="23"/>
      <c r="E25" s="23"/>
      <c r="F25" s="23"/>
    </row>
    <row r="26" spans="2:8" x14ac:dyDescent="0.25">
      <c r="B26" s="5" t="s">
        <v>26</v>
      </c>
      <c r="C26" s="24"/>
      <c r="D26" s="24"/>
      <c r="E26" s="24"/>
      <c r="F26" s="24"/>
    </row>
    <row r="27" spans="2:8" ht="9.75" customHeight="1" x14ac:dyDescent="0.25"/>
    <row r="28" spans="2:8" s="15" customFormat="1" x14ac:dyDescent="0.25">
      <c r="B28" s="3" t="s">
        <v>27</v>
      </c>
      <c r="C28" s="3" t="s">
        <v>28</v>
      </c>
      <c r="D28" s="3" t="s">
        <v>29</v>
      </c>
      <c r="E28" s="3" t="s">
        <v>30</v>
      </c>
      <c r="F28" s="3" t="s">
        <v>31</v>
      </c>
      <c r="G28" s="3" t="s">
        <v>32</v>
      </c>
      <c r="H28" s="3" t="s">
        <v>33</v>
      </c>
    </row>
    <row r="29" spans="2:8" x14ac:dyDescent="0.25">
      <c r="B29" s="4" t="s">
        <v>34</v>
      </c>
      <c r="C29" s="6">
        <f>SUM(C30:C30)</f>
        <v>1148574</v>
      </c>
      <c r="D29" s="6">
        <f>SUM(D30:D30)</f>
        <v>1148574</v>
      </c>
      <c r="E29" s="6">
        <f>SUM(E30:E30)</f>
        <v>0</v>
      </c>
      <c r="F29" s="6">
        <f>SUM(F30:F30)</f>
        <v>0</v>
      </c>
      <c r="G29" s="6">
        <f>SUM(G30:G30)</f>
        <v>0</v>
      </c>
      <c r="H29" s="6">
        <f>D29-E29</f>
        <v>1148574</v>
      </c>
    </row>
    <row r="30" spans="2:8" x14ac:dyDescent="0.25">
      <c r="B30" s="20" t="s">
        <v>35</v>
      </c>
      <c r="C30" s="21">
        <v>1148574</v>
      </c>
      <c r="D30" s="21">
        <f>C30</f>
        <v>1148574</v>
      </c>
      <c r="E30" s="21">
        <v>0</v>
      </c>
      <c r="F30" s="21">
        <v>0</v>
      </c>
      <c r="G30" s="21">
        <v>0</v>
      </c>
      <c r="H30" s="22">
        <f>D30-E30</f>
        <v>1148574</v>
      </c>
    </row>
    <row r="31" spans="2:8" x14ac:dyDescent="0.25">
      <c r="B31" s="4" t="s">
        <v>36</v>
      </c>
      <c r="C31" s="6">
        <f>SUM(C32:C32)</f>
        <v>0</v>
      </c>
      <c r="D31" s="6">
        <f t="shared" ref="D31:G31" si="0">SUM(D32:D32)</f>
        <v>0</v>
      </c>
      <c r="E31" s="6">
        <f t="shared" si="0"/>
        <v>0</v>
      </c>
      <c r="F31" s="6">
        <f t="shared" si="0"/>
        <v>0</v>
      </c>
      <c r="G31" s="6">
        <f t="shared" si="0"/>
        <v>0</v>
      </c>
      <c r="H31" s="7">
        <f>D31-E31</f>
        <v>0</v>
      </c>
    </row>
    <row r="32" spans="2:8" x14ac:dyDescent="0.25">
      <c r="B32" s="20" t="s">
        <v>37</v>
      </c>
      <c r="C32" s="21">
        <v>0</v>
      </c>
      <c r="D32" s="22">
        <f>C32</f>
        <v>0</v>
      </c>
      <c r="E32" s="21">
        <v>0</v>
      </c>
      <c r="F32" s="21">
        <v>0</v>
      </c>
      <c r="G32" s="21">
        <v>0</v>
      </c>
      <c r="H32" s="22">
        <f>D32-E32</f>
        <v>0</v>
      </c>
    </row>
    <row r="33" spans="2:11" x14ac:dyDescent="0.25">
      <c r="B33" s="4" t="s">
        <v>38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</row>
    <row r="34" spans="2:11" x14ac:dyDescent="0.25">
      <c r="B34" s="4" t="s">
        <v>39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</row>
    <row r="35" spans="2:11" x14ac:dyDescent="0.25">
      <c r="B35" s="2" t="s">
        <v>40</v>
      </c>
      <c r="C35" s="2"/>
      <c r="D35" s="2"/>
      <c r="E35" s="2"/>
      <c r="F35" s="2"/>
      <c r="G35" s="2"/>
      <c r="H35" s="2"/>
    </row>
    <row r="36" spans="2:11" ht="15" customHeight="1" x14ac:dyDescent="0.25">
      <c r="B36" s="5" t="s">
        <v>41</v>
      </c>
      <c r="C36" s="8">
        <f>C29+C31+C33+C34</f>
        <v>1148574</v>
      </c>
      <c r="D36" s="8">
        <f>D29+D31+D33+D34</f>
        <v>1148574</v>
      </c>
      <c r="E36" s="8">
        <f>E29+E31+E33+E34</f>
        <v>0</v>
      </c>
      <c r="F36" s="8">
        <f>F29+F31+F33+F34</f>
        <v>0</v>
      </c>
      <c r="G36" s="8">
        <f>G29+G31+G33+G34</f>
        <v>0</v>
      </c>
      <c r="H36" s="8">
        <f>D36-E36</f>
        <v>1148574</v>
      </c>
    </row>
    <row r="37" spans="2:11" x14ac:dyDescent="0.25">
      <c r="B37" s="4" t="s">
        <v>42</v>
      </c>
      <c r="C37" s="21">
        <f>SUM(C38:C39)</f>
        <v>0</v>
      </c>
      <c r="D37" s="21">
        <f>SUM(D38:D39)</f>
        <v>0</v>
      </c>
      <c r="E37" s="21">
        <f>SUM(E38:E39)</f>
        <v>0</v>
      </c>
      <c r="F37" s="21">
        <f>SUM(F38:F39)</f>
        <v>0</v>
      </c>
      <c r="G37" s="21">
        <f>SUM(G38:G39)</f>
        <v>0</v>
      </c>
      <c r="H37" s="21">
        <f>(D37-E37)</f>
        <v>0</v>
      </c>
    </row>
    <row r="38" spans="2:11" x14ac:dyDescent="0.25">
      <c r="B38" s="20" t="s">
        <v>43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</row>
    <row r="39" spans="2:11" x14ac:dyDescent="0.25">
      <c r="B39" s="20" t="s">
        <v>44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</row>
    <row r="40" spans="2:11" x14ac:dyDescent="0.25">
      <c r="B40" s="4" t="s">
        <v>45</v>
      </c>
      <c r="C40" s="22">
        <f>(C36+C37)</f>
        <v>1148574</v>
      </c>
      <c r="D40" s="22">
        <f>(D36+D37)</f>
        <v>1148574</v>
      </c>
      <c r="E40" s="22">
        <f>(E36+E37)</f>
        <v>0</v>
      </c>
      <c r="F40" s="22">
        <f>(F36+F37)</f>
        <v>0</v>
      </c>
      <c r="G40" s="22">
        <f>(G36+G37)</f>
        <v>0</v>
      </c>
      <c r="H40" s="21">
        <f>(D40-E40)</f>
        <v>1148574</v>
      </c>
    </row>
    <row r="41" spans="2:11" x14ac:dyDescent="0.25">
      <c r="B41" s="4" t="s">
        <v>46</v>
      </c>
      <c r="C41" s="21">
        <f>IF(C20&gt;C40,C20-C40,0)</f>
        <v>492246</v>
      </c>
      <c r="D41" s="21">
        <f>IF(D20&gt;D40,D20-D40,0)</f>
        <v>492246</v>
      </c>
      <c r="E41" s="21">
        <f>IF(E20&gt;E40,E20-E40,0)</f>
        <v>2027888.98</v>
      </c>
      <c r="F41" s="21">
        <v>0</v>
      </c>
      <c r="G41" s="21">
        <v>0</v>
      </c>
      <c r="H41" s="20"/>
      <c r="K41" s="26"/>
    </row>
    <row r="42" spans="2:11" x14ac:dyDescent="0.25">
      <c r="B42" s="5" t="s">
        <v>47</v>
      </c>
      <c r="C42" s="8">
        <f>C40+C41</f>
        <v>1640820</v>
      </c>
      <c r="D42" s="8">
        <f>D40+D41</f>
        <v>1640820</v>
      </c>
      <c r="E42" s="8">
        <f>E40+E41</f>
        <v>2027888.98</v>
      </c>
      <c r="F42" s="8">
        <f>F40+F41</f>
        <v>0</v>
      </c>
      <c r="G42" s="8">
        <f>G40+G41</f>
        <v>0</v>
      </c>
      <c r="H42" s="9">
        <f>(D42-E42)</f>
        <v>-387068.98</v>
      </c>
      <c r="K42" s="25"/>
    </row>
    <row r="43" spans="2:11" x14ac:dyDescent="0.25">
      <c r="B43" s="1" t="s">
        <v>48</v>
      </c>
    </row>
    <row r="45" spans="2:11" ht="15" customHeight="1" x14ac:dyDescent="0.25">
      <c r="B45" s="10"/>
      <c r="C45" s="39"/>
      <c r="D45" s="39"/>
      <c r="E45" s="39"/>
      <c r="F45" s="37"/>
      <c r="G45" s="37"/>
      <c r="I45" s="11"/>
      <c r="K45" s="12"/>
    </row>
    <row r="46" spans="2:11" ht="15" customHeight="1" x14ac:dyDescent="0.25">
      <c r="B46" s="10"/>
      <c r="C46" s="38"/>
      <c r="D46" s="38"/>
      <c r="E46" s="38"/>
      <c r="F46" s="37"/>
      <c r="G46" s="37"/>
      <c r="I46" s="13"/>
      <c r="J46" s="13"/>
    </row>
    <row r="47" spans="2:11" x14ac:dyDescent="0.25">
      <c r="B47" s="10"/>
      <c r="C47" s="39"/>
      <c r="D47" s="39"/>
      <c r="E47" s="39"/>
      <c r="F47" s="38"/>
      <c r="G47" s="38"/>
      <c r="I47" s="14"/>
      <c r="J47" s="12"/>
    </row>
  </sheetData>
  <mergeCells count="13">
    <mergeCell ref="F45:G45"/>
    <mergeCell ref="F46:G46"/>
    <mergeCell ref="F47:G47"/>
    <mergeCell ref="C45:E45"/>
    <mergeCell ref="C46:E46"/>
    <mergeCell ref="C47:E47"/>
    <mergeCell ref="C2:H2"/>
    <mergeCell ref="B23:F24"/>
    <mergeCell ref="B3:B7"/>
    <mergeCell ref="C3:H3"/>
    <mergeCell ref="C4:H4"/>
    <mergeCell ref="C5:H5"/>
    <mergeCell ref="C6:H6"/>
  </mergeCells>
  <pageMargins left="0.7" right="0.7" top="0.75" bottom="0.75" header="0.3" footer="0.3"/>
  <pageSetup paperSize="9" scale="70" orientation="landscape" r:id="rId1"/>
  <ignoredErrors>
    <ignoredError sqref="D3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2023-09-21T21:28:53Z</cp:lastPrinted>
  <dcterms:created xsi:type="dcterms:W3CDTF">2017-03-21T19:25:49Z</dcterms:created>
  <dcterms:modified xsi:type="dcterms:W3CDTF">2024-01-11T16:52:07Z</dcterms:modified>
  <cp:category/>
  <cp:contentStatus/>
</cp:coreProperties>
</file>