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20730" windowHeight="9690" firstSheet="1" activeTab="6"/>
  </bookViews>
  <sheets>
    <sheet name="Janeiro2018" sheetId="1" r:id="rId1"/>
    <sheet name="Fevereiro2018" sheetId="2" r:id="rId2"/>
    <sheet name="Março2018" sheetId="3" r:id="rId3"/>
    <sheet name="Abril 2018" sheetId="4" r:id="rId4"/>
    <sheet name="Maio2018" sheetId="5" r:id="rId5"/>
    <sheet name="Junho2018" sheetId="6" r:id="rId6"/>
    <sheet name="MÉDIA SEMESTRAL" sheetId="7" r:id="rId7"/>
    <sheet name="Julho2018" sheetId="8" r:id="rId8"/>
    <sheet name="Agosto2018" sheetId="9" r:id="rId9"/>
    <sheet name="Setembro2018" sheetId="10" r:id="rId10"/>
    <sheet name="Outubro2017" sheetId="11" r:id="rId11"/>
    <sheet name="Novembro2018" sheetId="12" r:id="rId12"/>
    <sheet name="Dezembro2018" sheetId="13" r:id="rId13"/>
    <sheet name="MÉDIA SEMESTRAL2" sheetId="14" r:id="rId14"/>
  </sheets>
  <calcPr calcId="124519"/>
</workbook>
</file>

<file path=xl/calcChain.xml><?xml version="1.0" encoding="utf-8"?>
<calcChain xmlns="http://schemas.openxmlformats.org/spreadsheetml/2006/main">
  <c r="F10" i="7"/>
  <c r="A21" i="8"/>
  <c r="M27" i="6" l="1"/>
  <c r="I27"/>
  <c r="P29"/>
  <c r="F29"/>
  <c r="G29"/>
  <c r="J29"/>
  <c r="K29"/>
  <c r="N27" l="1"/>
  <c r="O27"/>
  <c r="C6" i="14"/>
  <c r="C7"/>
  <c r="C8"/>
  <c r="C9"/>
  <c r="C10"/>
  <c r="F9" i="7"/>
  <c r="E9"/>
  <c r="D9"/>
  <c r="J11" i="5"/>
  <c r="J13"/>
  <c r="J16"/>
  <c r="D8" i="7"/>
  <c r="D7"/>
  <c r="C10"/>
  <c r="C9"/>
  <c r="C8"/>
  <c r="M18" i="6"/>
  <c r="M14"/>
  <c r="M9"/>
  <c r="G9" i="7" l="1"/>
  <c r="C11"/>
  <c r="M22" i="6"/>
  <c r="I22"/>
  <c r="I23"/>
  <c r="M23"/>
  <c r="M24"/>
  <c r="I24"/>
  <c r="I18"/>
  <c r="M17"/>
  <c r="M19"/>
  <c r="I17"/>
  <c r="M15"/>
  <c r="M16"/>
  <c r="I15"/>
  <c r="I16"/>
  <c r="N16" s="1"/>
  <c r="I14"/>
  <c r="I19"/>
  <c r="O19" s="1"/>
  <c r="Q6" i="5"/>
  <c r="P27"/>
  <c r="P28"/>
  <c r="P29"/>
  <c r="P30"/>
  <c r="P31"/>
  <c r="P32"/>
  <c r="P33"/>
  <c r="P34"/>
  <c r="Q7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6"/>
  <c r="I9" i="6"/>
  <c r="N9" s="1"/>
  <c r="I10"/>
  <c r="I11"/>
  <c r="I12"/>
  <c r="I13"/>
  <c r="M25"/>
  <c r="M21"/>
  <c r="I21"/>
  <c r="M10"/>
  <c r="M12"/>
  <c r="M13"/>
  <c r="O16"/>
  <c r="M20"/>
  <c r="I20"/>
  <c r="M11"/>
  <c r="O11" s="1"/>
  <c r="M8"/>
  <c r="I8"/>
  <c r="O30" i="5"/>
  <c r="O9" i="6" l="1"/>
  <c r="N17"/>
  <c r="N15"/>
  <c r="N21"/>
  <c r="N19"/>
  <c r="N18"/>
  <c r="O18"/>
  <c r="N20"/>
  <c r="O17"/>
  <c r="N8"/>
  <c r="N10"/>
  <c r="N24"/>
  <c r="O15"/>
  <c r="O21"/>
  <c r="O24"/>
  <c r="O20"/>
  <c r="O10"/>
  <c r="O8"/>
  <c r="O14"/>
  <c r="N14"/>
  <c r="N13"/>
  <c r="O13"/>
  <c r="O12"/>
  <c r="N12"/>
  <c r="N11"/>
  <c r="J30" i="5"/>
  <c r="Q30" s="1"/>
  <c r="O29"/>
  <c r="J29"/>
  <c r="Q29" l="1"/>
  <c r="J28" l="1"/>
  <c r="O23" l="1"/>
  <c r="Q23" s="1"/>
  <c r="J23"/>
  <c r="O19"/>
  <c r="O20"/>
  <c r="O21"/>
  <c r="O22"/>
  <c r="O24"/>
  <c r="O25"/>
  <c r="O26"/>
  <c r="O27"/>
  <c r="O28"/>
  <c r="O16"/>
  <c r="J17"/>
  <c r="J18"/>
  <c r="J19"/>
  <c r="J20"/>
  <c r="Q20" s="1"/>
  <c r="J21"/>
  <c r="J22"/>
  <c r="J24"/>
  <c r="J25"/>
  <c r="J26"/>
  <c r="Q19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O13"/>
  <c r="O11"/>
  <c r="O7"/>
  <c r="K29" i="4"/>
  <c r="H29"/>
  <c r="Q21" i="5" l="1"/>
  <c r="A30"/>
  <c r="A31" s="1"/>
  <c r="A32" s="1"/>
  <c r="A33" s="1"/>
  <c r="M29" i="4"/>
  <c r="F7" i="7" l="1"/>
  <c r="F6"/>
  <c r="F5"/>
  <c r="E7"/>
  <c r="E6"/>
  <c r="E5"/>
  <c r="D6"/>
  <c r="D5"/>
  <c r="C7"/>
  <c r="C6"/>
  <c r="C5"/>
  <c r="K7" i="4" l="1"/>
  <c r="H7"/>
  <c r="K24" i="3"/>
  <c r="H24"/>
  <c r="A24"/>
  <c r="K25"/>
  <c r="H25"/>
  <c r="A25"/>
  <c r="K26"/>
  <c r="H26"/>
  <c r="A26"/>
  <c r="K27"/>
  <c r="H27"/>
  <c r="A27"/>
  <c r="K28"/>
  <c r="H28"/>
  <c r="A8" i="1"/>
  <c r="A9" s="1"/>
  <c r="A10" s="1"/>
  <c r="A11" s="1"/>
  <c r="A12" s="1"/>
  <c r="K11"/>
  <c r="H11"/>
  <c r="K10"/>
  <c r="L10" s="1"/>
  <c r="H10"/>
  <c r="A10" i="14"/>
  <c r="A9"/>
  <c r="A8"/>
  <c r="L7" i="4" l="1"/>
  <c r="M7"/>
  <c r="L27" i="3"/>
  <c r="L28"/>
  <c r="M26"/>
  <c r="L26"/>
  <c r="L25"/>
  <c r="L24"/>
  <c r="M24"/>
  <c r="M25"/>
  <c r="M27"/>
  <c r="M28"/>
  <c r="L11" i="1"/>
  <c r="M11"/>
  <c r="M10"/>
  <c r="E7" i="14"/>
  <c r="D7" s="1"/>
  <c r="A7"/>
  <c r="A6"/>
  <c r="G7" l="1"/>
  <c r="F7" s="1"/>
  <c r="P20" i="13"/>
  <c r="M20" l="1"/>
  <c r="L20"/>
  <c r="K20"/>
  <c r="J20"/>
  <c r="I20"/>
  <c r="H20" s="1"/>
  <c r="G20"/>
  <c r="F20"/>
  <c r="O19" s="1"/>
  <c r="M19"/>
  <c r="L19"/>
  <c r="K19"/>
  <c r="H19"/>
  <c r="O18" s="1"/>
  <c r="M18"/>
  <c r="L18"/>
  <c r="K18"/>
  <c r="H18"/>
  <c r="O17"/>
  <c r="M17"/>
  <c r="L17"/>
  <c r="K17"/>
  <c r="H17"/>
  <c r="O16"/>
  <c r="M16"/>
  <c r="L16"/>
  <c r="K16"/>
  <c r="H16"/>
  <c r="O15"/>
  <c r="M15" s="1"/>
  <c r="L15"/>
  <c r="K15"/>
  <c r="H15"/>
  <c r="O14"/>
  <c r="M14"/>
  <c r="L14"/>
  <c r="K14"/>
  <c r="H14"/>
  <c r="O13"/>
  <c r="M13"/>
  <c r="L13"/>
  <c r="K13"/>
  <c r="H13"/>
  <c r="O12"/>
  <c r="M12"/>
  <c r="L12"/>
  <c r="K12"/>
  <c r="H12"/>
  <c r="O11"/>
  <c r="M11"/>
  <c r="L11"/>
  <c r="K11"/>
  <c r="H11"/>
  <c r="O10" s="1"/>
  <c r="M10"/>
  <c r="L10"/>
  <c r="K10"/>
  <c r="H10"/>
  <c r="O9" s="1"/>
  <c r="M9"/>
  <c r="L9"/>
  <c r="K9"/>
  <c r="H9"/>
  <c r="O8"/>
  <c r="M8"/>
  <c r="L8"/>
  <c r="K8"/>
  <c r="H8"/>
  <c r="O7"/>
  <c r="M7"/>
  <c r="L7"/>
  <c r="K7"/>
  <c r="H7"/>
  <c r="O6"/>
  <c r="M6"/>
  <c r="L6"/>
  <c r="K6"/>
  <c r="H6"/>
  <c r="P36" i="12" l="1"/>
  <c r="M36"/>
  <c r="L36"/>
  <c r="K36"/>
  <c r="J36"/>
  <c r="I36"/>
  <c r="H36"/>
  <c r="G36"/>
  <c r="F36"/>
  <c r="O35" s="1"/>
  <c r="M35"/>
  <c r="L35"/>
  <c r="K35"/>
  <c r="H35"/>
  <c r="A35" s="1"/>
  <c r="O34"/>
  <c r="M34"/>
  <c r="L34"/>
  <c r="K34"/>
  <c r="H34"/>
  <c r="A34" s="1"/>
  <c r="O33" s="1"/>
  <c r="M33"/>
  <c r="L33"/>
  <c r="K33"/>
  <c r="H33"/>
  <c r="A33" s="1"/>
  <c r="O32"/>
  <c r="M32"/>
  <c r="L32"/>
  <c r="K32"/>
  <c r="H32"/>
  <c r="A32" s="1"/>
  <c r="O31" s="1"/>
  <c r="M31"/>
  <c r="L31"/>
  <c r="K31"/>
  <c r="H31"/>
  <c r="A31" s="1"/>
  <c r="O30"/>
  <c r="M30"/>
  <c r="L30"/>
  <c r="K30"/>
  <c r="H30"/>
  <c r="A30" s="1"/>
  <c r="O29"/>
  <c r="M29"/>
  <c r="L29"/>
  <c r="K29"/>
  <c r="H29"/>
  <c r="A29" s="1"/>
  <c r="O28" s="1"/>
  <c r="M28"/>
  <c r="L28"/>
  <c r="K28"/>
  <c r="H28"/>
  <c r="A28" s="1"/>
  <c r="O27" s="1"/>
  <c r="M27"/>
  <c r="L27"/>
  <c r="K27"/>
  <c r="H27"/>
  <c r="A27" s="1"/>
  <c r="O26" s="1"/>
  <c r="M26"/>
  <c r="L26"/>
  <c r="K26"/>
  <c r="H26"/>
  <c r="A26" s="1"/>
  <c r="O25" s="1"/>
  <c r="M25"/>
  <c r="L25"/>
  <c r="K25"/>
  <c r="H25"/>
  <c r="A25" s="1"/>
  <c r="O24" s="1"/>
  <c r="M24"/>
  <c r="L24"/>
  <c r="K24"/>
  <c r="H24"/>
  <c r="A24" s="1"/>
  <c r="O23" s="1"/>
  <c r="M23"/>
  <c r="L23"/>
  <c r="K23"/>
  <c r="H23"/>
  <c r="A23" s="1"/>
  <c r="O22" s="1"/>
  <c r="M22"/>
  <c r="L22"/>
  <c r="K22"/>
  <c r="H22"/>
  <c r="A22" s="1"/>
  <c r="O21" s="1"/>
  <c r="M21"/>
  <c r="L21" s="1"/>
  <c r="K21"/>
  <c r="H21"/>
  <c r="A21" s="1"/>
  <c r="O20" s="1"/>
  <c r="M20"/>
  <c r="L20" s="1"/>
  <c r="K20"/>
  <c r="H20"/>
  <c r="A20" s="1"/>
  <c r="O19" s="1"/>
  <c r="M19"/>
  <c r="L19"/>
  <c r="K19"/>
  <c r="H19"/>
  <c r="A19" s="1"/>
  <c r="O18" s="1"/>
  <c r="M18"/>
  <c r="L18" s="1"/>
  <c r="K18"/>
  <c r="H18"/>
  <c r="A18" s="1"/>
  <c r="O17" s="1"/>
  <c r="M17"/>
  <c r="L17"/>
  <c r="K17"/>
  <c r="H17"/>
  <c r="A17"/>
  <c r="O16" s="1"/>
  <c r="M16"/>
  <c r="L16"/>
  <c r="K16"/>
  <c r="H16"/>
  <c r="A16" s="1"/>
  <c r="O15" s="1"/>
  <c r="M15"/>
  <c r="L15"/>
  <c r="K15"/>
  <c r="H15"/>
  <c r="A15"/>
  <c r="O14"/>
  <c r="M14"/>
  <c r="L14"/>
  <c r="K14"/>
  <c r="H14"/>
  <c r="A14"/>
  <c r="O13" s="1"/>
  <c r="M13"/>
  <c r="L13"/>
  <c r="K13"/>
  <c r="H13"/>
  <c r="A13" s="1"/>
  <c r="O12" s="1"/>
  <c r="M12"/>
  <c r="L12"/>
  <c r="K12"/>
  <c r="H12"/>
  <c r="A12" s="1"/>
  <c r="O11" s="1"/>
  <c r="M11"/>
  <c r="L11"/>
  <c r="K11"/>
  <c r="H11"/>
  <c r="A11" s="1"/>
  <c r="O10" s="1"/>
  <c r="M10"/>
  <c r="L10"/>
  <c r="K10"/>
  <c r="H10"/>
  <c r="A10" s="1"/>
  <c r="O9" s="1"/>
  <c r="M9"/>
  <c r="L9"/>
  <c r="K9"/>
  <c r="H9"/>
  <c r="A9" s="1"/>
  <c r="O8" s="1"/>
  <c r="M8"/>
  <c r="L8"/>
  <c r="K8"/>
  <c r="H8"/>
  <c r="A8" s="1"/>
  <c r="O7" s="1"/>
  <c r="M7"/>
  <c r="L7"/>
  <c r="K7"/>
  <c r="H7"/>
  <c r="A7"/>
  <c r="O6"/>
  <c r="M6"/>
  <c r="L6"/>
  <c r="K6"/>
  <c r="H6"/>
  <c r="P29" i="11"/>
  <c r="M29"/>
  <c r="L29"/>
  <c r="K29" l="1"/>
  <c r="J29"/>
  <c r="I29"/>
  <c r="H29"/>
  <c r="G29"/>
  <c r="F29"/>
  <c r="O28" s="1"/>
  <c r="M28"/>
  <c r="L28"/>
  <c r="K28"/>
  <c r="H28"/>
  <c r="A28" s="1"/>
  <c r="O27"/>
  <c r="M27"/>
  <c r="L27"/>
  <c r="K27"/>
  <c r="H27"/>
  <c r="A27" s="1"/>
  <c r="O26"/>
  <c r="M26"/>
  <c r="L26"/>
  <c r="K26"/>
  <c r="H26"/>
  <c r="A26" s="1"/>
  <c r="O25" s="1"/>
  <c r="M25"/>
  <c r="L25"/>
  <c r="K25"/>
  <c r="H25"/>
  <c r="A25" s="1"/>
  <c r="O24"/>
  <c r="M24" s="1"/>
  <c r="L24"/>
  <c r="K24"/>
  <c r="H24"/>
  <c r="A24" s="1"/>
  <c r="O23"/>
  <c r="M23"/>
  <c r="L23"/>
  <c r="K23"/>
  <c r="H23"/>
  <c r="A23" s="1"/>
  <c r="O22"/>
  <c r="M22"/>
  <c r="L22"/>
  <c r="K22"/>
  <c r="H22"/>
  <c r="A22" s="1"/>
  <c r="O21"/>
  <c r="M21" s="1"/>
  <c r="L21"/>
  <c r="K21"/>
  <c r="H21"/>
  <c r="A21" s="1"/>
  <c r="O20"/>
  <c r="M20"/>
  <c r="L20"/>
  <c r="K20"/>
  <c r="H20"/>
  <c r="A20" s="1"/>
  <c r="O19"/>
  <c r="M19" s="1"/>
  <c r="L19"/>
  <c r="K19"/>
  <c r="H19"/>
  <c r="A19" s="1"/>
  <c r="O18"/>
  <c r="M18"/>
  <c r="L18"/>
  <c r="K18"/>
  <c r="H18"/>
  <c r="A18" s="1"/>
  <c r="O17"/>
  <c r="M17"/>
  <c r="L17"/>
  <c r="K17"/>
  <c r="H17"/>
  <c r="A17" s="1"/>
  <c r="O16"/>
  <c r="M16"/>
  <c r="L16"/>
  <c r="K16"/>
  <c r="H16"/>
  <c r="A16" s="1"/>
  <c r="O15"/>
  <c r="M15"/>
  <c r="L15"/>
  <c r="K15"/>
  <c r="H15"/>
  <c r="A15" s="1"/>
  <c r="O14"/>
  <c r="M14"/>
  <c r="L14"/>
  <c r="K14"/>
  <c r="H14"/>
  <c r="A14" s="1"/>
  <c r="O13"/>
  <c r="M13"/>
  <c r="L13"/>
  <c r="K13"/>
  <c r="H13"/>
  <c r="A13" s="1"/>
  <c r="O12"/>
  <c r="M12"/>
  <c r="L12"/>
  <c r="K12"/>
  <c r="H12"/>
  <c r="A12" s="1"/>
  <c r="O11"/>
  <c r="M11"/>
  <c r="L11"/>
  <c r="K11"/>
  <c r="H11"/>
  <c r="A11" s="1"/>
  <c r="O10"/>
  <c r="M10"/>
  <c r="L10"/>
  <c r="K10"/>
  <c r="H10"/>
  <c r="A10" s="1"/>
  <c r="O9"/>
  <c r="M9"/>
  <c r="L9"/>
  <c r="K9"/>
  <c r="H9"/>
  <c r="A9" s="1"/>
  <c r="O8"/>
  <c r="M8"/>
  <c r="L8"/>
  <c r="K8"/>
  <c r="H8"/>
  <c r="A8"/>
  <c r="O7"/>
  <c r="M7"/>
  <c r="L7"/>
  <c r="K7"/>
  <c r="H7"/>
  <c r="A7"/>
  <c r="O6"/>
  <c r="M6"/>
  <c r="L6"/>
  <c r="K6"/>
  <c r="H6"/>
  <c r="P36" i="10"/>
  <c r="M36"/>
  <c r="L36"/>
  <c r="K36"/>
  <c r="J36"/>
  <c r="I36"/>
  <c r="H36"/>
  <c r="G36"/>
  <c r="F36"/>
  <c r="O35"/>
  <c r="M35"/>
  <c r="L35"/>
  <c r="K35"/>
  <c r="H35"/>
  <c r="O34"/>
  <c r="M34"/>
  <c r="L34"/>
  <c r="K34"/>
  <c r="H34"/>
  <c r="O33" s="1"/>
  <c r="M33"/>
  <c r="L33"/>
  <c r="K33"/>
  <c r="H33"/>
  <c r="O32"/>
  <c r="M32"/>
  <c r="L32"/>
  <c r="K32"/>
  <c r="H32"/>
  <c r="O31" s="1"/>
  <c r="M31"/>
  <c r="L31"/>
  <c r="K31"/>
  <c r="H31"/>
  <c r="O30"/>
  <c r="M30"/>
  <c r="L30"/>
  <c r="K30"/>
  <c r="H30"/>
  <c r="O29"/>
  <c r="M29"/>
  <c r="L29"/>
  <c r="K29"/>
  <c r="H29"/>
  <c r="O28" s="1"/>
  <c r="M28"/>
  <c r="L28"/>
  <c r="K28"/>
  <c r="H28"/>
  <c r="O27" s="1"/>
  <c r="M27"/>
  <c r="L27"/>
  <c r="K27"/>
  <c r="H27"/>
  <c r="O26"/>
  <c r="M26"/>
  <c r="L26"/>
  <c r="K26"/>
  <c r="H26"/>
  <c r="O25"/>
  <c r="M25"/>
  <c r="L25"/>
  <c r="K25"/>
  <c r="H25"/>
  <c r="O24" s="1"/>
  <c r="M24"/>
  <c r="L24"/>
  <c r="K24"/>
  <c r="H24"/>
  <c r="O23" s="1"/>
  <c r="M23"/>
  <c r="L23"/>
  <c r="K23"/>
  <c r="H23"/>
  <c r="O22" s="1"/>
  <c r="M22"/>
  <c r="L22"/>
  <c r="K22"/>
  <c r="H22"/>
  <c r="A22" s="1"/>
  <c r="O21" s="1"/>
  <c r="M21"/>
  <c r="L21"/>
  <c r="K21"/>
  <c r="H21"/>
  <c r="A21" s="1"/>
  <c r="O20" s="1"/>
  <c r="M20"/>
  <c r="L20"/>
  <c r="K20"/>
  <c r="H20"/>
  <c r="A20" s="1"/>
  <c r="O19" s="1"/>
  <c r="M19"/>
  <c r="L19"/>
  <c r="K19"/>
  <c r="H19"/>
  <c r="A19" s="1"/>
  <c r="O18" s="1"/>
  <c r="M18"/>
  <c r="L18"/>
  <c r="K18"/>
  <c r="H18"/>
  <c r="A18" s="1"/>
  <c r="O17" s="1"/>
  <c r="M17"/>
  <c r="L17"/>
  <c r="K17"/>
  <c r="H17"/>
  <c r="A17" s="1"/>
  <c r="O16" s="1"/>
  <c r="M16"/>
  <c r="L16"/>
  <c r="K16"/>
  <c r="H16"/>
  <c r="A16" s="1"/>
  <c r="O15" s="1"/>
  <c r="M15"/>
  <c r="L15"/>
  <c r="K15"/>
  <c r="H15"/>
  <c r="A15" s="1"/>
  <c r="O14" s="1"/>
  <c r="M14"/>
  <c r="L14"/>
  <c r="K14"/>
  <c r="H14"/>
  <c r="A14" s="1"/>
  <c r="O13" s="1"/>
  <c r="M13"/>
  <c r="L13"/>
  <c r="K13"/>
  <c r="H13"/>
  <c r="A13" s="1"/>
  <c r="O12" s="1"/>
  <c r="M12"/>
  <c r="L12"/>
  <c r="K12"/>
  <c r="H12"/>
  <c r="A12" s="1"/>
  <c r="O11" s="1"/>
  <c r="M11"/>
  <c r="L11"/>
  <c r="K11"/>
  <c r="H11"/>
  <c r="A11" s="1"/>
  <c r="O10" s="1"/>
  <c r="M10"/>
  <c r="L10"/>
  <c r="K10"/>
  <c r="H10"/>
  <c r="A10" s="1"/>
  <c r="O9" s="1"/>
  <c r="M9"/>
  <c r="L9"/>
  <c r="K9"/>
  <c r="H9"/>
  <c r="A9" s="1"/>
  <c r="O8" s="1"/>
  <c r="M8"/>
  <c r="L8"/>
  <c r="K8"/>
  <c r="H8"/>
  <c r="A8" s="1"/>
  <c r="O7" s="1"/>
  <c r="M7"/>
  <c r="L7"/>
  <c r="K7"/>
  <c r="H7"/>
  <c r="A7"/>
  <c r="O6"/>
  <c r="M6"/>
  <c r="L6"/>
  <c r="K6"/>
  <c r="H6"/>
  <c r="P35" i="9"/>
  <c r="M35"/>
  <c r="L35"/>
  <c r="K35"/>
  <c r="J35"/>
  <c r="I35"/>
  <c r="H35"/>
  <c r="G35"/>
  <c r="F35"/>
  <c r="O34" s="1"/>
  <c r="M34"/>
  <c r="L34" s="1"/>
  <c r="K34"/>
  <c r="H34"/>
  <c r="A34" s="1"/>
  <c r="O33"/>
  <c r="M33" s="1"/>
  <c r="L33"/>
  <c r="K33"/>
  <c r="H33"/>
  <c r="A33" s="1"/>
  <c r="O32"/>
  <c r="M32"/>
  <c r="L32" s="1"/>
  <c r="K32"/>
  <c r="H32"/>
  <c r="A32" s="1"/>
  <c r="O31"/>
  <c r="M31" s="1"/>
  <c r="L31"/>
  <c r="K31"/>
  <c r="H31"/>
  <c r="A31" s="1"/>
  <c r="O30"/>
  <c r="M30"/>
  <c r="L30" s="1"/>
  <c r="K30"/>
  <c r="H30"/>
  <c r="A30" s="1"/>
  <c r="O29"/>
  <c r="M29" s="1"/>
  <c r="L29"/>
  <c r="K29"/>
  <c r="H29"/>
  <c r="A29" s="1"/>
  <c r="O28"/>
  <c r="M28"/>
  <c r="L28" s="1"/>
  <c r="K28"/>
  <c r="H28"/>
  <c r="A28" s="1"/>
  <c r="O27"/>
  <c r="M27" s="1"/>
  <c r="L27"/>
  <c r="K27"/>
  <c r="H27"/>
  <c r="A27" s="1"/>
  <c r="O26"/>
  <c r="M26"/>
  <c r="L26" s="1"/>
  <c r="K26"/>
  <c r="H26"/>
  <c r="A26" s="1"/>
  <c r="O25"/>
  <c r="M25" s="1"/>
  <c r="L25"/>
  <c r="K25"/>
  <c r="H25"/>
  <c r="A25" s="1"/>
  <c r="O24"/>
  <c r="M24"/>
  <c r="L24" s="1"/>
  <c r="K24"/>
  <c r="H24"/>
  <c r="A24" s="1"/>
  <c r="O23"/>
  <c r="M23" s="1"/>
  <c r="L23"/>
  <c r="K23"/>
  <c r="H23"/>
  <c r="A23" s="1"/>
  <c r="O22"/>
  <c r="M22"/>
  <c r="L22" s="1"/>
  <c r="K22"/>
  <c r="H22"/>
  <c r="A22" s="1"/>
  <c r="O21"/>
  <c r="M21" s="1"/>
  <c r="L21"/>
  <c r="K21"/>
  <c r="H21"/>
  <c r="A21" s="1"/>
  <c r="O20"/>
  <c r="M20"/>
  <c r="L20" s="1"/>
  <c r="K20"/>
  <c r="H20"/>
  <c r="A20" s="1"/>
  <c r="O19"/>
  <c r="M19" s="1"/>
  <c r="L19"/>
  <c r="K19"/>
  <c r="H19"/>
  <c r="A19" s="1"/>
  <c r="O18"/>
  <c r="M18"/>
  <c r="L18" s="1"/>
  <c r="K18"/>
  <c r="H18"/>
  <c r="A18" s="1"/>
  <c r="O17"/>
  <c r="M17" s="1"/>
  <c r="L17"/>
  <c r="K17"/>
  <c r="H17"/>
  <c r="A17" s="1"/>
  <c r="O16"/>
  <c r="M16"/>
  <c r="L16" s="1"/>
  <c r="K16"/>
  <c r="H16"/>
  <c r="A16" s="1"/>
  <c r="O15"/>
  <c r="M15" s="1"/>
  <c r="L15"/>
  <c r="K15"/>
  <c r="H15"/>
  <c r="A15" s="1"/>
  <c r="O14"/>
  <c r="M14"/>
  <c r="L14" s="1"/>
  <c r="K14"/>
  <c r="H14"/>
  <c r="A14" s="1"/>
  <c r="O13"/>
  <c r="M13" s="1"/>
  <c r="L13"/>
  <c r="K13"/>
  <c r="H13"/>
  <c r="A13" s="1"/>
  <c r="O12"/>
  <c r="M12"/>
  <c r="L12" s="1"/>
  <c r="K12"/>
  <c r="H12"/>
  <c r="A12" s="1"/>
  <c r="O11"/>
  <c r="M11" s="1"/>
  <c r="L11"/>
  <c r="K11"/>
  <c r="H11"/>
  <c r="A11" s="1"/>
  <c r="O10"/>
  <c r="M10"/>
  <c r="L10" s="1"/>
  <c r="K10"/>
  <c r="H10"/>
  <c r="A10" s="1"/>
  <c r="O9"/>
  <c r="M9" s="1"/>
  <c r="L9"/>
  <c r="K9"/>
  <c r="H9"/>
  <c r="A9" s="1"/>
  <c r="O8"/>
  <c r="M8"/>
  <c r="L8" s="1"/>
  <c r="K8"/>
  <c r="H8"/>
  <c r="A8" s="1"/>
  <c r="O7"/>
  <c r="M7" s="1"/>
  <c r="L7"/>
  <c r="K7"/>
  <c r="H7"/>
  <c r="A7"/>
  <c r="O6"/>
  <c r="M6" s="1"/>
  <c r="L6"/>
  <c r="K6"/>
  <c r="H6"/>
  <c r="P22" i="8"/>
  <c r="B26" i="14" s="1"/>
  <c r="J22" i="8"/>
  <c r="I22"/>
  <c r="G22"/>
  <c r="F22"/>
  <c r="K21"/>
  <c r="M21" s="1"/>
  <c r="H21"/>
  <c r="C5" i="14" s="1"/>
  <c r="C11" s="1"/>
  <c r="K20" i="8"/>
  <c r="O20" s="1"/>
  <c r="H20"/>
  <c r="O19"/>
  <c r="K19"/>
  <c r="M19" s="1"/>
  <c r="H19"/>
  <c r="K18"/>
  <c r="O18" s="1"/>
  <c r="H18"/>
  <c r="O17"/>
  <c r="K17"/>
  <c r="M17" s="1"/>
  <c r="H17"/>
  <c r="K16"/>
  <c r="O16" s="1"/>
  <c r="H16"/>
  <c r="O15"/>
  <c r="K15"/>
  <c r="M15" s="1"/>
  <c r="H15"/>
  <c r="K14"/>
  <c r="O14" s="1"/>
  <c r="H14"/>
  <c r="O13"/>
  <c r="K13"/>
  <c r="M13" s="1"/>
  <c r="H13"/>
  <c r="K12"/>
  <c r="O12" s="1"/>
  <c r="H12"/>
  <c r="O11"/>
  <c r="K11"/>
  <c r="M11" s="1"/>
  <c r="H11"/>
  <c r="K10"/>
  <c r="O10" s="1"/>
  <c r="H10"/>
  <c r="O9"/>
  <c r="K9"/>
  <c r="M9" s="1"/>
  <c r="H9"/>
  <c r="K8"/>
  <c r="O8" s="1"/>
  <c r="H8"/>
  <c r="O7"/>
  <c r="K7"/>
  <c r="M7" s="1"/>
  <c r="H7"/>
  <c r="L7" s="1"/>
  <c r="A7"/>
  <c r="K6"/>
  <c r="H6"/>
  <c r="H22" s="1"/>
  <c r="A10" i="7"/>
  <c r="A9"/>
  <c r="A8"/>
  <c r="G7"/>
  <c r="A7"/>
  <c r="G6"/>
  <c r="A6"/>
  <c r="G5"/>
  <c r="M28" i="6"/>
  <c r="I28"/>
  <c r="M26"/>
  <c r="I26"/>
  <c r="I25"/>
  <c r="N25" s="1"/>
  <c r="M7"/>
  <c r="I7"/>
  <c r="M6"/>
  <c r="M29" s="1"/>
  <c r="I6"/>
  <c r="I29" s="1"/>
  <c r="R34" i="5"/>
  <c r="L34"/>
  <c r="K34"/>
  <c r="G34"/>
  <c r="F34"/>
  <c r="O33"/>
  <c r="J33"/>
  <c r="O32"/>
  <c r="J32"/>
  <c r="O31"/>
  <c r="J31"/>
  <c r="Q28"/>
  <c r="J27"/>
  <c r="Q27" s="1"/>
  <c r="Q26"/>
  <c r="Q25"/>
  <c r="Q22"/>
  <c r="O18"/>
  <c r="Q18" s="1"/>
  <c r="O17"/>
  <c r="O15"/>
  <c r="J15"/>
  <c r="O14"/>
  <c r="J14"/>
  <c r="O12"/>
  <c r="J12"/>
  <c r="O10"/>
  <c r="J10"/>
  <c r="L6" i="8" l="1"/>
  <c r="L21"/>
  <c r="O21"/>
  <c r="K22"/>
  <c r="O6"/>
  <c r="M6" s="1"/>
  <c r="M8"/>
  <c r="L9"/>
  <c r="M10"/>
  <c r="L11"/>
  <c r="M12"/>
  <c r="L13"/>
  <c r="M14"/>
  <c r="L15"/>
  <c r="M16"/>
  <c r="L17"/>
  <c r="M18"/>
  <c r="L19"/>
  <c r="M20"/>
  <c r="A8"/>
  <c r="A9" s="1"/>
  <c r="A10" s="1"/>
  <c r="A11" s="1"/>
  <c r="A12" s="1"/>
  <c r="A13" s="1"/>
  <c r="A14" s="1"/>
  <c r="A15" s="1"/>
  <c r="A16" s="1"/>
  <c r="A17" s="1"/>
  <c r="A18" s="1"/>
  <c r="A19" s="1"/>
  <c r="A20" s="1"/>
  <c r="L8"/>
  <c r="L10"/>
  <c r="L12"/>
  <c r="L14"/>
  <c r="L16"/>
  <c r="L18"/>
  <c r="L20"/>
  <c r="O29" i="6"/>
  <c r="N29"/>
  <c r="N7"/>
  <c r="O7"/>
  <c r="N26"/>
  <c r="N28"/>
  <c r="O25"/>
  <c r="O26"/>
  <c r="O28"/>
  <c r="N6"/>
  <c r="O6"/>
  <c r="Q33" i="5"/>
  <c r="Q32"/>
  <c r="Q31"/>
  <c r="Q24"/>
  <c r="Q14"/>
  <c r="Q15"/>
  <c r="Q17"/>
  <c r="Q13"/>
  <c r="Q11"/>
  <c r="Q12"/>
  <c r="Q10"/>
  <c r="O9"/>
  <c r="J9"/>
  <c r="O8"/>
  <c r="J8"/>
  <c r="J7"/>
  <c r="O6"/>
  <c r="J6"/>
  <c r="N30" i="4"/>
  <c r="B26" i="7" s="1"/>
  <c r="J30" i="4"/>
  <c r="I30"/>
  <c r="G30"/>
  <c r="F30"/>
  <c r="K28"/>
  <c r="H28"/>
  <c r="K27"/>
  <c r="H27"/>
  <c r="K26"/>
  <c r="H26"/>
  <c r="K25"/>
  <c r="H25"/>
  <c r="K24"/>
  <c r="H24"/>
  <c r="K23"/>
  <c r="H23"/>
  <c r="K22"/>
  <c r="H22"/>
  <c r="K21"/>
  <c r="H21"/>
  <c r="K20"/>
  <c r="H20"/>
  <c r="K19"/>
  <c r="H19"/>
  <c r="K18"/>
  <c r="H18"/>
  <c r="K17"/>
  <c r="H17"/>
  <c r="K16"/>
  <c r="H16"/>
  <c r="K15"/>
  <c r="H15"/>
  <c r="K14"/>
  <c r="H14"/>
  <c r="K13"/>
  <c r="H13"/>
  <c r="K12"/>
  <c r="H12"/>
  <c r="K11"/>
  <c r="H11"/>
  <c r="K10"/>
  <c r="H10"/>
  <c r="K9"/>
  <c r="H9"/>
  <c r="K8"/>
  <c r="H8"/>
  <c r="K6"/>
  <c r="H6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K5"/>
  <c r="H5"/>
  <c r="N30" i="3"/>
  <c r="J30"/>
  <c r="I30"/>
  <c r="G30"/>
  <c r="F30"/>
  <c r="K29"/>
  <c r="H29"/>
  <c r="K23"/>
  <c r="H23"/>
  <c r="K22"/>
  <c r="H22"/>
  <c r="K21"/>
  <c r="H21"/>
  <c r="K20"/>
  <c r="H20"/>
  <c r="K19"/>
  <c r="H19"/>
  <c r="K18"/>
  <c r="H18"/>
  <c r="K17"/>
  <c r="H17"/>
  <c r="K16"/>
  <c r="H16"/>
  <c r="K15"/>
  <c r="H15"/>
  <c r="K14"/>
  <c r="H14"/>
  <c r="K13"/>
  <c r="H13"/>
  <c r="K12"/>
  <c r="H12"/>
  <c r="K11"/>
  <c r="H11"/>
  <c r="K10"/>
  <c r="H10"/>
  <c r="K9"/>
  <c r="H9"/>
  <c r="A9" s="1"/>
  <c r="K8"/>
  <c r="H8"/>
  <c r="A8"/>
  <c r="K7"/>
  <c r="H7"/>
  <c r="A7"/>
  <c r="K6"/>
  <c r="H6"/>
  <c r="N9" i="2"/>
  <c r="L22" i="8" l="1"/>
  <c r="M22"/>
  <c r="O34" i="5"/>
  <c r="Q8"/>
  <c r="J34"/>
  <c r="Q9"/>
  <c r="A29" i="4"/>
  <c r="M23"/>
  <c r="M28"/>
  <c r="L28"/>
  <c r="M27"/>
  <c r="L27"/>
  <c r="M19"/>
  <c r="L19"/>
  <c r="M26"/>
  <c r="L26"/>
  <c r="M25"/>
  <c r="L25"/>
  <c r="L23"/>
  <c r="M24"/>
  <c r="L24"/>
  <c r="M21"/>
  <c r="L21"/>
  <c r="M22"/>
  <c r="L22"/>
  <c r="M20"/>
  <c r="L20"/>
  <c r="M16"/>
  <c r="L16"/>
  <c r="M12"/>
  <c r="L12"/>
  <c r="M6"/>
  <c r="L6"/>
  <c r="L18"/>
  <c r="M18"/>
  <c r="L17"/>
  <c r="M17"/>
  <c r="L15"/>
  <c r="M15"/>
  <c r="L14"/>
  <c r="M14"/>
  <c r="L13"/>
  <c r="M13"/>
  <c r="L11"/>
  <c r="M11"/>
  <c r="L10"/>
  <c r="M10"/>
  <c r="L9"/>
  <c r="M9"/>
  <c r="K30"/>
  <c r="E8" i="7" s="1"/>
  <c r="L8" i="4"/>
  <c r="M8"/>
  <c r="L5"/>
  <c r="M5"/>
  <c r="H30"/>
  <c r="M29" i="3"/>
  <c r="L29"/>
  <c r="M6"/>
  <c r="M7"/>
  <c r="L8"/>
  <c r="M11"/>
  <c r="L11"/>
  <c r="M12"/>
  <c r="L12"/>
  <c r="M13"/>
  <c r="L13"/>
  <c r="M14"/>
  <c r="L14"/>
  <c r="M16"/>
  <c r="L16"/>
  <c r="M15"/>
  <c r="K30"/>
  <c r="L15"/>
  <c r="M23"/>
  <c r="L23"/>
  <c r="M22"/>
  <c r="L22"/>
  <c r="M21"/>
  <c r="L21"/>
  <c r="M20"/>
  <c r="L20"/>
  <c r="M19"/>
  <c r="L19"/>
  <c r="L18"/>
  <c r="M18"/>
  <c r="L17"/>
  <c r="M17"/>
  <c r="A10"/>
  <c r="A11"/>
  <c r="A12" s="1"/>
  <c r="A13" s="1"/>
  <c r="A14" s="1"/>
  <c r="A15" s="1"/>
  <c r="A16" s="1"/>
  <c r="A17" s="1"/>
  <c r="A18" s="1"/>
  <c r="A19" s="1"/>
  <c r="A20" s="1"/>
  <c r="A21" s="1"/>
  <c r="A22" s="1"/>
  <c r="L10"/>
  <c r="M10"/>
  <c r="M9"/>
  <c r="L9"/>
  <c r="M8"/>
  <c r="L7"/>
  <c r="L6"/>
  <c r="H30"/>
  <c r="J9" i="2"/>
  <c r="I9"/>
  <c r="G9"/>
  <c r="F9"/>
  <c r="K8"/>
  <c r="H8"/>
  <c r="K7"/>
  <c r="H7"/>
  <c r="A7"/>
  <c r="K6"/>
  <c r="H6"/>
  <c r="N13" i="1"/>
  <c r="J13"/>
  <c r="I13"/>
  <c r="G13"/>
  <c r="F13"/>
  <c r="K12"/>
  <c r="H12"/>
  <c r="K9"/>
  <c r="H9"/>
  <c r="K8"/>
  <c r="H8"/>
  <c r="L7"/>
  <c r="K7"/>
  <c r="H7"/>
  <c r="A7"/>
  <c r="K6"/>
  <c r="H6"/>
  <c r="G8" i="7" l="1"/>
  <c r="M30" i="4"/>
  <c r="L30"/>
  <c r="F8" i="7" s="1"/>
  <c r="M30" i="3"/>
  <c r="A28"/>
  <c r="A23"/>
  <c r="A29" s="1"/>
  <c r="L30"/>
  <c r="L6" i="2"/>
  <c r="M7"/>
  <c r="L7" s="1"/>
  <c r="A8"/>
  <c r="M8"/>
  <c r="L8" s="1"/>
  <c r="M6"/>
  <c r="H9"/>
  <c r="M12" i="1"/>
  <c r="L12" s="1"/>
  <c r="M6"/>
  <c r="M7"/>
  <c r="L9"/>
  <c r="M9"/>
  <c r="M8"/>
  <c r="L8" s="1"/>
  <c r="L6"/>
  <c r="H13"/>
  <c r="K13"/>
  <c r="L9" i="2" l="1"/>
  <c r="K9" s="1"/>
  <c r="M9" s="1"/>
  <c r="M13" i="1"/>
  <c r="L13"/>
  <c r="E5" i="14"/>
  <c r="D5"/>
  <c r="F5"/>
  <c r="E6"/>
  <c r="D6"/>
  <c r="G6"/>
  <c r="F6"/>
  <c r="E8"/>
  <c r="D8"/>
  <c r="G8"/>
  <c r="F8"/>
  <c r="E9"/>
  <c r="E10"/>
  <c r="E11" s="1"/>
  <c r="E19" s="1"/>
  <c r="D9"/>
  <c r="D10"/>
  <c r="D11" s="1"/>
  <c r="C19"/>
  <c r="G9"/>
  <c r="F9"/>
  <c r="G10"/>
  <c r="F10"/>
  <c r="G5" l="1"/>
  <c r="D19"/>
  <c r="G19" s="1"/>
  <c r="F11"/>
  <c r="F19" s="1"/>
  <c r="G11"/>
  <c r="C19" i="7"/>
  <c r="Q16" i="5"/>
  <c r="Q34"/>
  <c r="N23" i="6"/>
  <c r="O23"/>
  <c r="E10" i="7"/>
  <c r="N22" i="6"/>
  <c r="O22"/>
  <c r="D10" i="7"/>
  <c r="D11" s="1"/>
  <c r="D19" s="1"/>
  <c r="G10" l="1"/>
  <c r="E11"/>
  <c r="E19" l="1"/>
  <c r="G19" s="1"/>
  <c r="G11"/>
  <c r="F11"/>
  <c r="F19" l="1"/>
</calcChain>
</file>

<file path=xl/sharedStrings.xml><?xml version="1.0" encoding="utf-8"?>
<sst xmlns="http://schemas.openxmlformats.org/spreadsheetml/2006/main" count="705" uniqueCount="147">
  <si>
    <t>INGRESSOS EMITIDOS</t>
  </si>
  <si>
    <t>PÚBLICO PRESENTE</t>
  </si>
  <si>
    <t>AUSENTES</t>
  </si>
  <si>
    <t>COMPARATIVO EM %</t>
  </si>
  <si>
    <t>SEQ.</t>
  </si>
  <si>
    <t>DATA</t>
  </si>
  <si>
    <t>HORÁRIO</t>
  </si>
  <si>
    <t>EVENTO</t>
  </si>
  <si>
    <t>LOCAL</t>
  </si>
  <si>
    <t>PGT</t>
  </si>
  <si>
    <t>NÃO PGT</t>
  </si>
  <si>
    <t>TOTAL</t>
  </si>
  <si>
    <t>E X P</t>
  </si>
  <si>
    <t>PRESENTES X EMITIDOS</t>
  </si>
  <si>
    <t>Theatro Municipal de São Paulo</t>
  </si>
  <si>
    <t>19h00</t>
  </si>
  <si>
    <t>***NÃO PAGANTES REPRESENTAM O PÚBLICO: ISENTOS, CATIVOS, GRATUÍTOS, CONVITES, PATROCINADORES, PARCEIROS, CADEIRANTES</t>
  </si>
  <si>
    <t>INFORMAÇÃO DE PÚBLICO POR EVENTO - JUNHO 2017</t>
  </si>
  <si>
    <t>RESUMO DE PÚBLICO PRESENTE NO 1º SEMESTRE DE 2017</t>
  </si>
  <si>
    <t>-</t>
  </si>
  <si>
    <t>MÊS</t>
  </si>
  <si>
    <t>Nº EVENTOS</t>
  </si>
  <si>
    <t>EMITIDOS</t>
  </si>
  <si>
    <t>PRESENTES</t>
  </si>
  <si>
    <t>%</t>
  </si>
  <si>
    <t>JANEIRO</t>
  </si>
  <si>
    <t>FEVEREIRO</t>
  </si>
  <si>
    <t>MARÇO</t>
  </si>
  <si>
    <t>ABRIL</t>
  </si>
  <si>
    <t>MAIO</t>
  </si>
  <si>
    <t>JUNHO</t>
  </si>
  <si>
    <t>TOTAL GERAL</t>
  </si>
  <si>
    <t>MÉDIA DE PÚBLICO NO 1º SEMESTRE</t>
  </si>
  <si>
    <t>SEMESTRE</t>
  </si>
  <si>
    <t>Total Geral/6</t>
  </si>
  <si>
    <t>INFORMAÇÃO DE PÚBLICO POR EVENTO - JULHO 2017</t>
  </si>
  <si>
    <t>CAPACIDADE DO ESPAÇO</t>
  </si>
  <si>
    <t>% OCUPAÇÃO DO ESPAÇO</t>
  </si>
  <si>
    <t xml:space="preserve">SEQ. </t>
  </si>
  <si>
    <t>INFORMAÇÃO DE PÚBLICO POR EVENTO - AGOSTO 2017</t>
  </si>
  <si>
    <t>INFORMAÇÃO DE PÚBLICO POR EVENTO - SETEMBRO 2017</t>
  </si>
  <si>
    <t>RECEITA BRUTA</t>
  </si>
  <si>
    <t>RECEITA BRUTA NO 1º SEMESTE</t>
  </si>
  <si>
    <t>INFORMAÇÃO DE PÚBLICO POR EVENTO - OUTUBRO 2017</t>
  </si>
  <si>
    <t>RESUMO DE PÚBLICO PRESENTE NO 2º SEMESTRE DE 2017</t>
  </si>
  <si>
    <t>JULHO</t>
  </si>
  <si>
    <t>AGOSTO</t>
  </si>
  <si>
    <t>SETEMBRO</t>
  </si>
  <si>
    <t>OUTUBRO</t>
  </si>
  <si>
    <t>NOVEMBRO</t>
  </si>
  <si>
    <t>DEZEMBRO</t>
  </si>
  <si>
    <t>INFORMAÇÃO DE PÚBLICO POR EVENTO - NOVEMBRO 2017</t>
  </si>
  <si>
    <t>MÉDIA DE PÚBLICO NO 2º SEMESTRE</t>
  </si>
  <si>
    <t>RECEITA BRUTA NO 2º SEMESTE</t>
  </si>
  <si>
    <t>INFORMAÇÃO DE PÚBLICO POR EVENTO - DEZEMBRO 2017</t>
  </si>
  <si>
    <t>INFORMAÇÃO DE PÚBLICO POR EVENTO - FEVEREIRO 2018</t>
  </si>
  <si>
    <t>ANIVERSÁRIO DE SÃO PAULO COM A OSM</t>
  </si>
  <si>
    <t>14h00</t>
  </si>
  <si>
    <t>ANIVERSÁRIO DE SÃO PAULO COM O BALÉ DA CIDADE</t>
  </si>
  <si>
    <t>20h00</t>
  </si>
  <si>
    <t>12h00</t>
  </si>
  <si>
    <t>ANIVERSÁRIO DE SÃO PAULO COM A OER</t>
  </si>
  <si>
    <t>OSM INICIA PRÉ-TEMPORADA COM KUBRICK EM CONCERTO</t>
  </si>
  <si>
    <t>16h30</t>
  </si>
  <si>
    <t>SHOW EM HOMENAGEM A ADONIRAN BARBOSA</t>
  </si>
  <si>
    <t>KUBRICK EM CONCERTO 2 - LARANJA MECÂNICA</t>
  </si>
  <si>
    <t>OER APRESENTA TCHAIKOVSKY</t>
  </si>
  <si>
    <t>20H00</t>
  </si>
  <si>
    <t>16H30</t>
  </si>
  <si>
    <t>12H00</t>
  </si>
  <si>
    <t>THEATRO MUNICIPAL DE SÃO PAULO</t>
  </si>
  <si>
    <t>OSM- GUSTAV MAHLER</t>
  </si>
  <si>
    <t>MEU PRIMEIRO MUNICIPAL- PEDRO E O LOBO</t>
  </si>
  <si>
    <t>ORQUESTRA DE HELIOPOLIS</t>
  </si>
  <si>
    <t>CONCERTO INFORMAL COM A OSM</t>
  </si>
  <si>
    <t>OSM- MENDELSSONHN, SCHUMMANN, BEACH(Homenagem as mulheres)</t>
  </si>
  <si>
    <t>CORAL PAULISTANO HOMENAGEIA GIOACHINO ROSSINI</t>
  </si>
  <si>
    <t>OER INTERPRETA DEBUSSY E BERLIOZ</t>
  </si>
  <si>
    <t>UM JEITO DE CORPO – BALÉ DA CIDADE DANÇA CAETANO</t>
  </si>
  <si>
    <t>18h00</t>
  </si>
  <si>
    <t>OSM Câmara</t>
  </si>
  <si>
    <t>QUARTETO DE CORDAS</t>
  </si>
  <si>
    <t>OSM - STABAT MATER, DE FRANCIS POULENC</t>
  </si>
  <si>
    <t>PRAÇA DAS ARTES</t>
  </si>
  <si>
    <t>ORQUESTRA DE HELIOPÓLIS</t>
  </si>
  <si>
    <t>BACHIANA FILARMONICA</t>
  </si>
  <si>
    <t>MISSA DE LEONARD BERNSTEIN</t>
  </si>
  <si>
    <t>OER - SÉRIE GRANDES SINFONIAS – II</t>
  </si>
  <si>
    <t>QUARTETO DA CIDADE INTERPRETA MOZART</t>
  </si>
  <si>
    <t>OSM SOB REGÊNCIA DE ENRIQUE DIEMECKE</t>
  </si>
  <si>
    <t>MPM - ESTAÇÃO VILLA  LOBOS</t>
  </si>
  <si>
    <t>17H00</t>
  </si>
  <si>
    <t>CAMERATA OER</t>
  </si>
  <si>
    <t>MAESTRO JOÃO CARLOS MARTINS NO MUNICIPAL - BACHIANA FILARMONICA</t>
  </si>
  <si>
    <t>18H00</t>
  </si>
  <si>
    <t>HAPPY HOUR</t>
  </si>
  <si>
    <t>SAGUÃO DO THEATRO</t>
  </si>
  <si>
    <t>CORAL PAULISTANO HOMENAGEIA GARCIA LORCA</t>
  </si>
  <si>
    <t>OSM SOB REGÊNCIA DE GUNTER NEUHOLD</t>
  </si>
  <si>
    <t>ORQUESTRA JAZZ SINFÔNICA</t>
  </si>
  <si>
    <t>CORAL PAULISTANO NO SAGUÃO</t>
  </si>
  <si>
    <t>QUARTAS MUSICAIS</t>
  </si>
  <si>
    <t>SALÃO NOBRE</t>
  </si>
  <si>
    <t>QUARTETO DA CIDADE INTERPRETA SHOSTAKOVICH E MUSSORGSKY</t>
  </si>
  <si>
    <t>ORQUESTRA EXPERIMENTAL DE REPERTÓRIO</t>
  </si>
  <si>
    <t>INFORMAÇÃO DE PÚBLICO POR EVENTO - JANEIRO 2018</t>
  </si>
  <si>
    <t>INFORMAÇÃO DE PÚBLICO POR EVENTO - MARÇO 2018</t>
  </si>
  <si>
    <t>INFORMAÇÃO DE PÚBLICO POR EVENTO - ABRIL 2018</t>
  </si>
  <si>
    <t>INFORMAÇÃO DE PÚBLICO POR EVENTO - MAIO 2018</t>
  </si>
  <si>
    <t>THEATRO MUNICIPAL</t>
  </si>
  <si>
    <t>MEU PRIMEIRO MUNICIPAL</t>
  </si>
  <si>
    <t>ORQUESTRA HELIÓPOLIS</t>
  </si>
  <si>
    <t>QUARTETO DA CIDADE</t>
  </si>
  <si>
    <t>LA TRAVIATA</t>
  </si>
  <si>
    <t>JAZZ SINFÔNICA</t>
  </si>
  <si>
    <t>18/05/208</t>
  </si>
  <si>
    <t>BACHIANA FILARMÔNICA</t>
  </si>
  <si>
    <t>CORAL PAULISTANO</t>
  </si>
  <si>
    <t>ASSINATURA</t>
  </si>
  <si>
    <t>REALOCAÇÃO</t>
  </si>
  <si>
    <t>10H30</t>
  </si>
  <si>
    <t>PROACoins - VIRADA CULTURAL</t>
  </si>
  <si>
    <t>LA TRAVIATA - VIRADA CULTURAL</t>
  </si>
  <si>
    <t>01H00</t>
  </si>
  <si>
    <t xml:space="preserve"> OER - VIRADA CULTURAL</t>
  </si>
  <si>
    <t>ORQ. SINFÔNICA JOVEM MUNICIPAL -V. CULTURAL</t>
  </si>
  <si>
    <t>DOMENICO NORDIO E ANTONIO VAZ LEMES</t>
  </si>
  <si>
    <t>ORQ. FILARMÔNICA  DE SANTO AMARO - V.CULTURAL</t>
  </si>
  <si>
    <t>MOZART MOMENTS - MEU PRIMEIRO  MUNICIPAL</t>
  </si>
  <si>
    <t>OER E CORAL PAULISTANO - VAUGHAN WILLIAMS</t>
  </si>
  <si>
    <t>QUARTETO DA CIDADE INTERPRETA BEETHOVEN</t>
  </si>
  <si>
    <t>ÓPERA O CAVALEIRO DA ROSA - ESTRÉIA</t>
  </si>
  <si>
    <t>CAMERATA DA OER E ÓPERA STUDIO</t>
  </si>
  <si>
    <t xml:space="preserve">ÓPERA O CAVALEIRO DA ROSA </t>
  </si>
  <si>
    <t>QUARTETO DA CIDADE - IMIGRAÇÃO JAPONESA</t>
  </si>
  <si>
    <t>CINEMA EM CONCERTO NINO ROTA</t>
  </si>
  <si>
    <t>ORQUESTRA SINFÔNICA HELIOPOLIS</t>
  </si>
  <si>
    <t>ASSINATURAS</t>
  </si>
  <si>
    <t>11H00</t>
  </si>
  <si>
    <t>SMADS CONVIDA</t>
  </si>
  <si>
    <t>ORQUESTRA INSTITUTO GPA</t>
  </si>
  <si>
    <t>BALÉ DA CIDADE - DANÇAS QUIMERAS</t>
  </si>
  <si>
    <t>OER INTERPRETA WAGNER E MAHLER</t>
  </si>
  <si>
    <t>ÓPERA EM CONCERTO - PIEDADE</t>
  </si>
  <si>
    <t>OER - SOPROS DA EXPERIMENTAL</t>
  </si>
  <si>
    <t>OSM - VALENTINA LISITSA E FÁBIO MECHETT</t>
  </si>
  <si>
    <t xml:space="preserve">Theatro Municipal </t>
  </si>
</sst>
</file>

<file path=xl/styles.xml><?xml version="1.0" encoding="utf-8"?>
<styleSheet xmlns="http://schemas.openxmlformats.org/spreadsheetml/2006/main">
  <numFmts count="1">
    <numFmt numFmtId="44" formatCode="_-&quot;R$&quot;\ * #,##0.00_-;\-&quot;R$&quot;\ * #,##0.00_-;_-&quot;R$&quot;\ * &quot;-&quot;??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2.5"/>
      <color theme="1"/>
      <name val="Calibri"/>
      <family val="2"/>
      <scheme val="minor"/>
    </font>
    <font>
      <b/>
      <sz val="12.5"/>
      <color theme="1"/>
      <name val="Calibri"/>
      <family val="2"/>
      <scheme val="minor"/>
    </font>
    <font>
      <b/>
      <sz val="12.5"/>
      <color rgb="FFFF0000"/>
      <name val="Calibri"/>
      <family val="2"/>
      <scheme val="minor"/>
    </font>
    <font>
      <sz val="12.5"/>
      <color rgb="FF000000"/>
      <name val="Calibri"/>
      <family val="2"/>
    </font>
    <font>
      <sz val="12.5"/>
      <color indexed="8"/>
      <name val="Calibri"/>
      <family val="2"/>
    </font>
    <font>
      <sz val="12.5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</cellStyleXfs>
  <cellXfs count="306">
    <xf numFmtId="0" fontId="0" fillId="0" borderId="0" xfId="0"/>
    <xf numFmtId="0" fontId="5" fillId="0" borderId="1" xfId="0" applyFont="1" applyBorder="1"/>
    <xf numFmtId="0" fontId="6" fillId="0" borderId="2" xfId="0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1" fillId="0" borderId="16" xfId="3" applyFont="1" applyFill="1" applyBorder="1" applyAlignment="1">
      <alignment horizontal="center" wrapText="1"/>
    </xf>
    <xf numFmtId="0" fontId="11" fillId="0" borderId="16" xfId="3" applyFont="1" applyFill="1" applyBorder="1" applyAlignment="1">
      <alignment wrapText="1"/>
    </xf>
    <xf numFmtId="0" fontId="11" fillId="0" borderId="17" xfId="4" applyFont="1" applyFill="1" applyBorder="1" applyAlignment="1">
      <alignment horizontal="left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8" xfId="0" applyFont="1" applyBorder="1" applyAlignment="1">
      <alignment horizontal="center"/>
    </xf>
    <xf numFmtId="9" fontId="0" fillId="0" borderId="18" xfId="2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1" fillId="0" borderId="20" xfId="3" applyFont="1" applyFill="1" applyBorder="1" applyAlignment="1">
      <alignment horizontal="center" wrapText="1"/>
    </xf>
    <xf numFmtId="0" fontId="11" fillId="0" borderId="20" xfId="3" applyFont="1" applyFill="1" applyBorder="1" applyAlignment="1">
      <alignment wrapText="1"/>
    </xf>
    <xf numFmtId="0" fontId="11" fillId="0" borderId="21" xfId="4" applyFont="1" applyFill="1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22" xfId="0" applyFont="1" applyBorder="1" applyAlignment="1">
      <alignment horizontal="center"/>
    </xf>
    <xf numFmtId="9" fontId="0" fillId="0" borderId="22" xfId="2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9" fontId="3" fillId="0" borderId="26" xfId="2" applyFont="1" applyBorder="1" applyAlignment="1">
      <alignment horizontal="center"/>
    </xf>
    <xf numFmtId="0" fontId="5" fillId="0" borderId="2" xfId="0" applyFont="1" applyBorder="1"/>
    <xf numFmtId="0" fontId="11" fillId="0" borderId="16" xfId="4" applyFont="1" applyFill="1" applyBorder="1" applyAlignment="1">
      <alignment horizontal="center" wrapText="1"/>
    </xf>
    <xf numFmtId="0" fontId="11" fillId="0" borderId="20" xfId="4" applyFont="1" applyFill="1" applyBorder="1" applyAlignment="1">
      <alignment horizontal="center" wrapText="1"/>
    </xf>
    <xf numFmtId="0" fontId="11" fillId="0" borderId="19" xfId="4" applyFont="1" applyFill="1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7" fillId="0" borderId="0" xfId="0" applyFont="1"/>
    <xf numFmtId="0" fontId="5" fillId="0" borderId="0" xfId="0" applyFont="1" applyBorder="1"/>
    <xf numFmtId="0" fontId="6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1" fillId="0" borderId="16" xfId="4" applyFont="1" applyFill="1" applyBorder="1" applyAlignment="1">
      <alignment wrapText="1"/>
    </xf>
    <xf numFmtId="0" fontId="11" fillId="0" borderId="17" xfId="4" applyFont="1" applyFill="1" applyBorder="1" applyAlignment="1">
      <alignment wrapText="1"/>
    </xf>
    <xf numFmtId="0" fontId="11" fillId="0" borderId="31" xfId="4" applyFont="1" applyFill="1" applyBorder="1" applyAlignment="1">
      <alignment horizontal="center" wrapText="1"/>
    </xf>
    <xf numFmtId="0" fontId="11" fillId="0" borderId="32" xfId="4" applyFont="1" applyFill="1" applyBorder="1" applyAlignment="1">
      <alignment horizontal="center" wrapText="1"/>
    </xf>
    <xf numFmtId="0" fontId="11" fillId="0" borderId="33" xfId="4" applyFont="1" applyFill="1" applyBorder="1" applyAlignment="1">
      <alignment horizontal="center" wrapText="1"/>
    </xf>
    <xf numFmtId="0" fontId="0" fillId="0" borderId="3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11" fillId="0" borderId="20" xfId="4" applyFont="1" applyFill="1" applyBorder="1" applyAlignment="1">
      <alignment wrapText="1"/>
    </xf>
    <xf numFmtId="0" fontId="11" fillId="0" borderId="21" xfId="4" applyFont="1" applyFill="1" applyBorder="1" applyAlignment="1">
      <alignment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2" fillId="0" borderId="37" xfId="0" applyFont="1" applyBorder="1" applyAlignment="1">
      <alignment horizontal="center"/>
    </xf>
    <xf numFmtId="9" fontId="0" fillId="0" borderId="37" xfId="2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12" fillId="3" borderId="0" xfId="0" applyFont="1" applyFill="1" applyAlignment="1"/>
    <xf numFmtId="0" fontId="5" fillId="0" borderId="0" xfId="0" applyFont="1"/>
    <xf numFmtId="0" fontId="6" fillId="0" borderId="6" xfId="0" applyFont="1" applyBorder="1" applyAlignment="1">
      <alignment horizontal="center"/>
    </xf>
    <xf numFmtId="0" fontId="6" fillId="0" borderId="0" xfId="0" applyFont="1" applyBorder="1" applyAlignment="1"/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/>
    <xf numFmtId="0" fontId="13" fillId="0" borderId="0" xfId="0" applyFont="1"/>
    <xf numFmtId="0" fontId="13" fillId="0" borderId="15" xfId="0" applyFont="1" applyBorder="1" applyAlignment="1">
      <alignment horizontal="center"/>
    </xf>
    <xf numFmtId="14" fontId="11" fillId="0" borderId="16" xfId="5" applyNumberFormat="1" applyFont="1" applyFill="1" applyBorder="1" applyAlignment="1">
      <alignment horizontal="center" wrapText="1"/>
    </xf>
    <xf numFmtId="0" fontId="11" fillId="0" borderId="16" xfId="5" applyFont="1" applyFill="1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19" xfId="0" applyFont="1" applyBorder="1" applyAlignment="1">
      <alignment horizontal="center"/>
    </xf>
    <xf numFmtId="14" fontId="11" fillId="0" borderId="20" xfId="5" applyNumberFormat="1" applyFont="1" applyFill="1" applyBorder="1" applyAlignment="1">
      <alignment horizontal="center" wrapText="1"/>
    </xf>
    <xf numFmtId="0" fontId="11" fillId="0" borderId="20" xfId="5" applyFont="1" applyFill="1" applyBorder="1" applyAlignment="1">
      <alignment horizontal="center" wrapText="1"/>
    </xf>
    <xf numFmtId="0" fontId="11" fillId="0" borderId="20" xfId="5" applyFont="1" applyFill="1" applyBorder="1" applyAlignment="1">
      <alignment horizontal="left" wrapText="1"/>
    </xf>
    <xf numFmtId="9" fontId="0" fillId="0" borderId="0" xfId="2" applyFont="1" applyBorder="1" applyAlignment="1"/>
    <xf numFmtId="0" fontId="3" fillId="0" borderId="23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0" fontId="3" fillId="0" borderId="25" xfId="0" applyNumberFormat="1" applyFont="1" applyBorder="1" applyAlignment="1">
      <alignment horizontal="center"/>
    </xf>
    <xf numFmtId="9" fontId="3" fillId="0" borderId="0" xfId="2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1" fillId="0" borderId="16" xfId="5" applyFont="1" applyFill="1" applyBorder="1" applyAlignment="1">
      <alignment wrapText="1"/>
    </xf>
    <xf numFmtId="0" fontId="11" fillId="0" borderId="17" xfId="5" applyFont="1" applyFill="1" applyBorder="1" applyAlignment="1">
      <alignment wrapText="1"/>
    </xf>
    <xf numFmtId="9" fontId="0" fillId="0" borderId="41" xfId="2" applyFont="1" applyBorder="1" applyAlignment="1">
      <alignment horizontal="center"/>
    </xf>
    <xf numFmtId="0" fontId="11" fillId="0" borderId="20" xfId="5" applyFont="1" applyFill="1" applyBorder="1" applyAlignment="1">
      <alignment wrapText="1"/>
    </xf>
    <xf numFmtId="0" fontId="11" fillId="0" borderId="21" xfId="5" applyFont="1" applyFill="1" applyBorder="1" applyAlignment="1">
      <alignment wrapText="1"/>
    </xf>
    <xf numFmtId="9" fontId="0" fillId="0" borderId="42" xfId="2" applyFont="1" applyBorder="1" applyAlignment="1">
      <alignment horizontal="center"/>
    </xf>
    <xf numFmtId="9" fontId="3" fillId="0" borderId="43" xfId="2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" fillId="0" borderId="31" xfId="0" applyFont="1" applyBorder="1"/>
    <xf numFmtId="0" fontId="13" fillId="0" borderId="32" xfId="0" applyFont="1" applyBorder="1"/>
    <xf numFmtId="0" fontId="13" fillId="0" borderId="32" xfId="0" applyFont="1" applyBorder="1" applyAlignment="1">
      <alignment horizontal="center"/>
    </xf>
    <xf numFmtId="1" fontId="13" fillId="0" borderId="32" xfId="0" applyNumberFormat="1" applyFont="1" applyBorder="1" applyAlignment="1">
      <alignment horizontal="center"/>
    </xf>
    <xf numFmtId="1" fontId="15" fillId="0" borderId="32" xfId="0" applyNumberFormat="1" applyFont="1" applyBorder="1" applyAlignment="1">
      <alignment horizontal="center"/>
    </xf>
    <xf numFmtId="9" fontId="13" fillId="0" borderId="21" xfId="0" applyNumberFormat="1" applyFont="1" applyBorder="1" applyAlignment="1">
      <alignment horizontal="center"/>
    </xf>
    <xf numFmtId="0" fontId="13" fillId="0" borderId="19" xfId="0" applyFont="1" applyBorder="1"/>
    <xf numFmtId="0" fontId="13" fillId="0" borderId="20" xfId="0" applyFont="1" applyBorder="1"/>
    <xf numFmtId="0" fontId="13" fillId="0" borderId="20" xfId="0" applyFont="1" applyBorder="1" applyAlignment="1">
      <alignment horizontal="center"/>
    </xf>
    <xf numFmtId="1" fontId="13" fillId="0" borderId="20" xfId="0" applyNumberFormat="1" applyFont="1" applyBorder="1" applyAlignment="1">
      <alignment horizontal="center"/>
    </xf>
    <xf numFmtId="1" fontId="15" fillId="0" borderId="20" xfId="0" applyNumberFormat="1" applyFont="1" applyBorder="1" applyAlignment="1">
      <alignment horizontal="center"/>
    </xf>
    <xf numFmtId="9" fontId="13" fillId="0" borderId="0" xfId="0" applyNumberFormat="1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1" fontId="13" fillId="0" borderId="24" xfId="0" applyNumberFormat="1" applyFont="1" applyBorder="1" applyAlignment="1">
      <alignment horizontal="center"/>
    </xf>
    <xf numFmtId="1" fontId="15" fillId="0" borderId="24" xfId="0" applyNumberFormat="1" applyFont="1" applyBorder="1" applyAlignment="1">
      <alignment horizontal="center"/>
    </xf>
    <xf numFmtId="9" fontId="13" fillId="0" borderId="25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13" fillId="0" borderId="0" xfId="0" applyFont="1" applyFill="1" applyBorder="1"/>
    <xf numFmtId="0" fontId="12" fillId="3" borderId="0" xfId="0" applyFont="1" applyFill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1" fontId="15" fillId="0" borderId="11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0" fillId="0" borderId="48" xfId="0" applyBorder="1"/>
    <xf numFmtId="0" fontId="13" fillId="0" borderId="46" xfId="0" applyFont="1" applyBorder="1" applyAlignment="1">
      <alignment horizontal="center"/>
    </xf>
    <xf numFmtId="1" fontId="13" fillId="0" borderId="46" xfId="0" applyNumberFormat="1" applyFont="1" applyBorder="1" applyAlignment="1">
      <alignment horizontal="center"/>
    </xf>
    <xf numFmtId="1" fontId="15" fillId="0" borderId="46" xfId="0" applyNumberFormat="1" applyFont="1" applyBorder="1" applyAlignment="1">
      <alignment horizontal="center"/>
    </xf>
    <xf numFmtId="9" fontId="13" fillId="0" borderId="47" xfId="0" applyNumberFormat="1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9" fontId="0" fillId="0" borderId="22" xfId="2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9" fontId="0" fillId="0" borderId="52" xfId="2" applyNumberFormat="1" applyFont="1" applyBorder="1" applyAlignment="1">
      <alignment horizontal="center"/>
    </xf>
    <xf numFmtId="0" fontId="0" fillId="0" borderId="53" xfId="0" applyBorder="1" applyAlignment="1">
      <alignment horizontal="center"/>
    </xf>
    <xf numFmtId="9" fontId="3" fillId="0" borderId="26" xfId="2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14" fontId="11" fillId="0" borderId="16" xfId="5" applyNumberFormat="1" applyFont="1" applyFill="1" applyBorder="1" applyAlignment="1">
      <alignment horizontal="right" wrapText="1"/>
    </xf>
    <xf numFmtId="14" fontId="11" fillId="0" borderId="20" xfId="5" applyNumberFormat="1" applyFont="1" applyFill="1" applyBorder="1" applyAlignment="1">
      <alignment horizontal="right" wrapText="1"/>
    </xf>
    <xf numFmtId="0" fontId="3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9" fontId="0" fillId="0" borderId="49" xfId="2" applyNumberFormat="1" applyFont="1" applyBorder="1" applyAlignment="1">
      <alignment horizontal="center"/>
    </xf>
    <xf numFmtId="9" fontId="0" fillId="0" borderId="54" xfId="2" applyNumberFormat="1" applyFont="1" applyBorder="1" applyAlignment="1">
      <alignment horizontal="center"/>
    </xf>
    <xf numFmtId="44" fontId="3" fillId="0" borderId="9" xfId="0" applyNumberFormat="1" applyFont="1" applyBorder="1" applyAlignment="1">
      <alignment wrapText="1"/>
    </xf>
    <xf numFmtId="44" fontId="3" fillId="0" borderId="22" xfId="0" applyNumberFormat="1" applyFont="1" applyBorder="1"/>
    <xf numFmtId="9" fontId="0" fillId="0" borderId="55" xfId="2" applyNumberFormat="1" applyFont="1" applyBorder="1" applyAlignment="1">
      <alignment horizontal="center"/>
    </xf>
    <xf numFmtId="44" fontId="8" fillId="0" borderId="14" xfId="0" applyNumberFormat="1" applyFont="1" applyBorder="1"/>
    <xf numFmtId="44" fontId="3" fillId="0" borderId="37" xfId="0" applyNumberFormat="1" applyFont="1" applyBorder="1"/>
    <xf numFmtId="44" fontId="3" fillId="0" borderId="0" xfId="0" applyNumberFormat="1" applyFont="1" applyBorder="1"/>
    <xf numFmtId="44" fontId="11" fillId="0" borderId="29" xfId="1" applyFont="1" applyFill="1" applyBorder="1" applyAlignment="1">
      <alignment horizontal="right" wrapText="1"/>
    </xf>
    <xf numFmtId="44" fontId="0" fillId="0" borderId="0" xfId="0" applyNumberFormat="1" applyBorder="1" applyAlignment="1">
      <alignment vertical="center"/>
    </xf>
    <xf numFmtId="44" fontId="3" fillId="0" borderId="0" xfId="0" applyNumberFormat="1" applyFont="1" applyBorder="1" applyAlignment="1">
      <alignment vertical="center"/>
    </xf>
    <xf numFmtId="44" fontId="0" fillId="0" borderId="9" xfId="0" applyNumberFormat="1" applyFont="1" applyBorder="1" applyAlignment="1">
      <alignment wrapText="1"/>
    </xf>
    <xf numFmtId="44" fontId="8" fillId="0" borderId="29" xfId="0" applyNumberFormat="1" applyFont="1" applyBorder="1"/>
    <xf numFmtId="44" fontId="0" fillId="0" borderId="22" xfId="0" applyNumberFormat="1" applyFont="1" applyBorder="1"/>
    <xf numFmtId="0" fontId="4" fillId="0" borderId="0" xfId="0" applyFont="1" applyFill="1" applyAlignment="1">
      <alignment horizontal="center"/>
    </xf>
    <xf numFmtId="0" fontId="0" fillId="0" borderId="0" xfId="0" applyFill="1"/>
    <xf numFmtId="0" fontId="3" fillId="0" borderId="23" xfId="0" applyFont="1" applyBorder="1" applyAlignment="1">
      <alignment horizontal="center"/>
    </xf>
    <xf numFmtId="14" fontId="0" fillId="0" borderId="0" xfId="0" applyNumberFormat="1"/>
    <xf numFmtId="0" fontId="11" fillId="0" borderId="56" xfId="5" applyFont="1" applyFill="1" applyBorder="1" applyAlignment="1">
      <alignment horizontal="center" wrapText="1"/>
    </xf>
    <xf numFmtId="0" fontId="11" fillId="0" borderId="56" xfId="5" applyFont="1" applyFill="1" applyBorder="1" applyAlignment="1">
      <alignment wrapText="1"/>
    </xf>
    <xf numFmtId="0" fontId="11" fillId="0" borderId="57" xfId="5" applyFont="1" applyFill="1" applyBorder="1" applyAlignment="1">
      <alignment wrapText="1"/>
    </xf>
    <xf numFmtId="0" fontId="3" fillId="0" borderId="23" xfId="0" applyFont="1" applyBorder="1" applyAlignment="1">
      <alignment horizontal="center"/>
    </xf>
    <xf numFmtId="44" fontId="0" fillId="0" borderId="0" xfId="0" applyNumberFormat="1"/>
    <xf numFmtId="0" fontId="3" fillId="0" borderId="23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0" xfId="0" applyFill="1" applyBorder="1"/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44" fontId="0" fillId="0" borderId="9" xfId="0" applyNumberFormat="1" applyFont="1" applyBorder="1" applyAlignment="1"/>
    <xf numFmtId="14" fontId="11" fillId="0" borderId="16" xfId="3" applyNumberFormat="1" applyFont="1" applyFill="1" applyBorder="1" applyAlignment="1">
      <alignment horizontal="center" wrapText="1"/>
    </xf>
    <xf numFmtId="14" fontId="11" fillId="0" borderId="20" xfId="3" applyNumberFormat="1" applyFont="1" applyFill="1" applyBorder="1" applyAlignment="1">
      <alignment horizontal="center" wrapText="1"/>
    </xf>
    <xf numFmtId="14" fontId="11" fillId="0" borderId="16" xfId="4" applyNumberFormat="1" applyFont="1" applyFill="1" applyBorder="1" applyAlignment="1">
      <alignment horizontal="right" wrapText="1"/>
    </xf>
    <xf numFmtId="14" fontId="11" fillId="0" borderId="20" xfId="4" applyNumberFormat="1" applyFont="1" applyFill="1" applyBorder="1" applyAlignment="1">
      <alignment horizontal="right" wrapText="1"/>
    </xf>
    <xf numFmtId="0" fontId="0" fillId="0" borderId="29" xfId="0" applyBorder="1" applyAlignment="1">
      <alignment horizontal="center"/>
    </xf>
    <xf numFmtId="14" fontId="11" fillId="0" borderId="29" xfId="4" applyNumberFormat="1" applyFont="1" applyFill="1" applyBorder="1" applyAlignment="1">
      <alignment horizontal="right" wrapText="1"/>
    </xf>
    <xf numFmtId="0" fontId="11" fillId="0" borderId="29" xfId="4" applyFont="1" applyFill="1" applyBorder="1" applyAlignment="1">
      <alignment horizontal="center" wrapText="1"/>
    </xf>
    <xf numFmtId="0" fontId="11" fillId="0" borderId="29" xfId="4" applyFont="1" applyFill="1" applyBorder="1" applyAlignment="1">
      <alignment wrapText="1"/>
    </xf>
    <xf numFmtId="0" fontId="2" fillId="0" borderId="29" xfId="0" applyFont="1" applyBorder="1" applyAlignment="1">
      <alignment horizontal="center"/>
    </xf>
    <xf numFmtId="9" fontId="0" fillId="0" borderId="29" xfId="2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9" fontId="3" fillId="0" borderId="29" xfId="2" applyFont="1" applyBorder="1" applyAlignment="1">
      <alignment horizontal="center"/>
    </xf>
    <xf numFmtId="0" fontId="11" fillId="0" borderId="58" xfId="5" applyFont="1" applyFill="1" applyBorder="1" applyAlignment="1">
      <alignment horizontal="left" wrapText="1"/>
    </xf>
    <xf numFmtId="0" fontId="11" fillId="0" borderId="59" xfId="5" applyFont="1" applyFill="1" applyBorder="1" applyAlignment="1">
      <alignment horizontal="left" wrapText="1"/>
    </xf>
    <xf numFmtId="0" fontId="11" fillId="0" borderId="29" xfId="5" applyFont="1" applyFill="1" applyBorder="1" applyAlignment="1">
      <alignment horizontal="left" wrapText="1"/>
    </xf>
    <xf numFmtId="0" fontId="3" fillId="0" borderId="29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3" fillId="0" borderId="62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 wrapText="1"/>
    </xf>
    <xf numFmtId="0" fontId="3" fillId="0" borderId="29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3" fillId="0" borderId="62" xfId="0" applyFont="1" applyBorder="1" applyAlignment="1">
      <alignment horizontal="center"/>
    </xf>
    <xf numFmtId="14" fontId="17" fillId="4" borderId="14" xfId="0" applyNumberFormat="1" applyFont="1" applyFill="1" applyBorder="1" applyAlignment="1">
      <alignment horizontal="right" wrapText="1"/>
    </xf>
    <xf numFmtId="0" fontId="17" fillId="4" borderId="2" xfId="0" applyFont="1" applyFill="1" applyBorder="1" applyAlignment="1">
      <alignment horizontal="right" wrapText="1"/>
    </xf>
    <xf numFmtId="0" fontId="17" fillId="4" borderId="2" xfId="0" applyFont="1" applyFill="1" applyBorder="1" applyAlignment="1">
      <alignment wrapText="1"/>
    </xf>
    <xf numFmtId="0" fontId="17" fillId="0" borderId="2" xfId="0" applyFont="1" applyBorder="1" applyAlignment="1">
      <alignment horizontal="right" wrapText="1"/>
    </xf>
    <xf numFmtId="0" fontId="17" fillId="0" borderId="2" xfId="0" applyFont="1" applyBorder="1" applyAlignment="1">
      <alignment wrapText="1"/>
    </xf>
    <xf numFmtId="0" fontId="17" fillId="0" borderId="29" xfId="0" applyFont="1" applyBorder="1" applyAlignment="1">
      <alignment wrapText="1"/>
    </xf>
    <xf numFmtId="0" fontId="3" fillId="0" borderId="2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1" fillId="0" borderId="54" xfId="5" applyFont="1" applyFill="1" applyBorder="1" applyAlignment="1">
      <alignment horizontal="left" wrapText="1"/>
    </xf>
    <xf numFmtId="0" fontId="11" fillId="0" borderId="29" xfId="5" applyFont="1" applyFill="1" applyBorder="1" applyAlignment="1">
      <alignment horizontal="center" wrapText="1"/>
    </xf>
    <xf numFmtId="14" fontId="11" fillId="0" borderId="29" xfId="5" applyNumberFormat="1" applyFont="1" applyFill="1" applyBorder="1" applyAlignment="1">
      <alignment horizontal="center" wrapText="1"/>
    </xf>
    <xf numFmtId="0" fontId="11" fillId="0" borderId="45" xfId="5" applyFont="1" applyFill="1" applyBorder="1" applyAlignment="1">
      <alignment wrapText="1"/>
    </xf>
    <xf numFmtId="0" fontId="11" fillId="0" borderId="29" xfId="5" applyFont="1" applyFill="1" applyBorder="1" applyAlignment="1">
      <alignment wrapText="1"/>
    </xf>
    <xf numFmtId="0" fontId="11" fillId="0" borderId="29" xfId="5" applyFont="1" applyFill="1" applyBorder="1" applyAlignment="1">
      <alignment horizontal="right" wrapText="1"/>
    </xf>
    <xf numFmtId="44" fontId="8" fillId="0" borderId="0" xfId="0" applyNumberFormat="1" applyFont="1" applyBorder="1"/>
    <xf numFmtId="0" fontId="18" fillId="0" borderId="19" xfId="0" applyFont="1" applyBorder="1" applyAlignment="1">
      <alignment horizontal="center"/>
    </xf>
    <xf numFmtId="0" fontId="18" fillId="0" borderId="0" xfId="0" applyFont="1"/>
    <xf numFmtId="0" fontId="18" fillId="0" borderId="1" xfId="0" applyFont="1" applyBorder="1"/>
    <xf numFmtId="49" fontId="20" fillId="0" borderId="9" xfId="0" applyNumberFormat="1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63" xfId="0" applyFont="1" applyBorder="1" applyAlignment="1">
      <alignment horizontal="center"/>
    </xf>
    <xf numFmtId="0" fontId="19" fillId="0" borderId="64" xfId="0" applyFont="1" applyBorder="1" applyAlignment="1">
      <alignment horizontal="center"/>
    </xf>
    <xf numFmtId="0" fontId="19" fillId="0" borderId="65" xfId="0" applyFont="1" applyBorder="1" applyAlignment="1">
      <alignment horizontal="center"/>
    </xf>
    <xf numFmtId="0" fontId="20" fillId="0" borderId="66" xfId="0" applyFont="1" applyBorder="1" applyAlignment="1">
      <alignment horizontal="center"/>
    </xf>
    <xf numFmtId="0" fontId="19" fillId="0" borderId="66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14" fontId="21" fillId="4" borderId="14" xfId="0" applyNumberFormat="1" applyFont="1" applyFill="1" applyBorder="1" applyAlignment="1">
      <alignment horizontal="right" wrapText="1"/>
    </xf>
    <xf numFmtId="0" fontId="21" fillId="4" borderId="2" xfId="0" applyFont="1" applyFill="1" applyBorder="1" applyAlignment="1">
      <alignment horizontal="right" wrapText="1"/>
    </xf>
    <xf numFmtId="0" fontId="21" fillId="4" borderId="2" xfId="0" applyFont="1" applyFill="1" applyBorder="1" applyAlignment="1">
      <alignment wrapText="1"/>
    </xf>
    <xf numFmtId="0" fontId="22" fillId="0" borderId="29" xfId="5" applyFont="1" applyFill="1" applyBorder="1" applyAlignment="1"/>
    <xf numFmtId="0" fontId="18" fillId="0" borderId="31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9" fontId="18" fillId="0" borderId="50" xfId="2" applyNumberFormat="1" applyFont="1" applyBorder="1" applyAlignment="1">
      <alignment horizontal="center"/>
    </xf>
    <xf numFmtId="0" fontId="18" fillId="0" borderId="50" xfId="0" applyFont="1" applyBorder="1" applyAlignment="1">
      <alignment horizontal="center"/>
    </xf>
    <xf numFmtId="9" fontId="18" fillId="0" borderId="51" xfId="2" applyNumberFormat="1" applyFont="1" applyBorder="1" applyAlignment="1">
      <alignment horizontal="center"/>
    </xf>
    <xf numFmtId="44" fontId="22" fillId="0" borderId="29" xfId="1" applyFont="1" applyFill="1" applyBorder="1" applyAlignment="1">
      <alignment horizontal="right" wrapText="1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9" fontId="18" fillId="0" borderId="22" xfId="2" applyNumberFormat="1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9" fontId="18" fillId="0" borderId="52" xfId="2" applyNumberFormat="1" applyFont="1" applyBorder="1" applyAlignment="1">
      <alignment horizontal="center"/>
    </xf>
    <xf numFmtId="0" fontId="21" fillId="0" borderId="2" xfId="0" applyFont="1" applyBorder="1" applyAlignment="1">
      <alignment horizontal="right" wrapText="1"/>
    </xf>
    <xf numFmtId="0" fontId="21" fillId="0" borderId="2" xfId="0" applyFont="1" applyBorder="1" applyAlignment="1">
      <alignment wrapText="1"/>
    </xf>
    <xf numFmtId="14" fontId="21" fillId="4" borderId="2" xfId="0" applyNumberFormat="1" applyFont="1" applyFill="1" applyBorder="1" applyAlignment="1">
      <alignment horizontal="right" wrapText="1"/>
    </xf>
    <xf numFmtId="14" fontId="22" fillId="0" borderId="20" xfId="5" applyNumberFormat="1" applyFont="1" applyFill="1" applyBorder="1" applyAlignment="1">
      <alignment horizontal="center" wrapText="1"/>
    </xf>
    <xf numFmtId="0" fontId="22" fillId="0" borderId="20" xfId="5" applyFont="1" applyFill="1" applyBorder="1" applyAlignment="1">
      <alignment horizontal="center" wrapText="1"/>
    </xf>
    <xf numFmtId="0" fontId="22" fillId="0" borderId="20" xfId="5" applyFont="1" applyFill="1" applyBorder="1" applyAlignment="1">
      <alignment wrapText="1"/>
    </xf>
    <xf numFmtId="0" fontId="22" fillId="0" borderId="21" xfId="5" applyFont="1" applyFill="1" applyBorder="1" applyAlignment="1">
      <alignment wrapText="1"/>
    </xf>
    <xf numFmtId="0" fontId="18" fillId="0" borderId="53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9" fontId="19" fillId="0" borderId="26" xfId="2" applyNumberFormat="1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44" fontId="20" fillId="0" borderId="14" xfId="0" applyNumberFormat="1" applyFont="1" applyBorder="1"/>
    <xf numFmtId="0" fontId="4" fillId="2" borderId="0" xfId="0" applyFont="1" applyFill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6" fillId="0" borderId="29" xfId="0" applyFont="1" applyBorder="1" applyAlignment="1">
      <alignment horizontal="center"/>
    </xf>
    <xf numFmtId="0" fontId="4" fillId="2" borderId="63" xfId="0" applyFont="1" applyFill="1" applyBorder="1" applyAlignment="1">
      <alignment horizontal="center"/>
    </xf>
    <xf numFmtId="0" fontId="4" fillId="2" borderId="64" xfId="0" applyFont="1" applyFill="1" applyBorder="1" applyAlignment="1">
      <alignment horizontal="center"/>
    </xf>
    <xf numFmtId="0" fontId="4" fillId="2" borderId="65" xfId="0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44" fontId="3" fillId="0" borderId="29" xfId="0" applyNumberFormat="1" applyFont="1" applyBorder="1" applyAlignment="1">
      <alignment horizontal="center" vertical="center"/>
    </xf>
    <xf numFmtId="0" fontId="19" fillId="0" borderId="9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8" xfId="0" applyFont="1" applyBorder="1" applyAlignment="1">
      <alignment horizontal="center" wrapText="1"/>
    </xf>
    <xf numFmtId="0" fontId="18" fillId="0" borderId="2" xfId="0" applyFont="1" applyBorder="1"/>
    <xf numFmtId="0" fontId="19" fillId="0" borderId="45" xfId="0" applyFont="1" applyBorder="1" applyAlignment="1">
      <alignment horizontal="center" wrapText="1"/>
    </xf>
    <xf numFmtId="0" fontId="19" fillId="0" borderId="49" xfId="0" applyFont="1" applyBorder="1" applyAlignment="1">
      <alignment horizontal="center" wrapText="1"/>
    </xf>
    <xf numFmtId="0" fontId="16" fillId="0" borderId="18" xfId="0" applyFont="1" applyBorder="1" applyAlignment="1">
      <alignment horizontal="center" wrapText="1"/>
    </xf>
    <xf numFmtId="0" fontId="16" fillId="0" borderId="26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0" fontId="3" fillId="0" borderId="49" xfId="0" applyFont="1" applyBorder="1" applyAlignment="1">
      <alignment horizontal="center" wrapText="1"/>
    </xf>
  </cellXfs>
  <cellStyles count="6">
    <cellStyle name="Moeda" xfId="1" builtinId="4"/>
    <cellStyle name="Normal" xfId="0" builtinId="0"/>
    <cellStyle name="Normal_17abr2017" xfId="5"/>
    <cellStyle name="Normal_Janeiro2017" xfId="3"/>
    <cellStyle name="Normal_Plan1" xfId="4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</xdr:col>
      <xdr:colOff>288000</xdr:colOff>
      <xdr:row>5</xdr:row>
      <xdr:rowOff>107025</xdr:rowOff>
    </xdr:to>
    <xdr:sp macro="" textlink="">
      <xdr:nvSpPr>
        <xdr:cNvPr id="2" name="AutoShape 1" descr="https://mail.google.com/mail/u/0/?ui=2&amp;ik=90639f49f3&amp;view=fimg&amp;th=16296ac2a40ab6c0&amp;attid=0.1&amp;disp=emb&amp;realattid=ii_jfmqora00_16296a97a8ce69c5&amp;attbid=ANGjdJ8lvWl9iwqOFTnij5UgHHlFut09ZZhVDuzd-UMtaxYHAmXQZL29BTgxZbrCPA7G7LQYn9El6Dl2NNeETrKGHRFCZwC5mNY71LwFdraaGPA_KEU1BRNii_VZlew&amp;sz=s0-l75-ft&amp;ats=1524065897267&amp;rm=16296ac2a40ab6c0&amp;zw&amp;atsh=1" hidden="1"/>
        <xdr:cNvSpPr>
          <a:spLocks noChangeAspect="1" noChangeArrowheads="1"/>
        </xdr:cNvSpPr>
      </xdr:nvSpPr>
      <xdr:spPr bwMode="auto">
        <a:xfrm>
          <a:off x="0" y="381000"/>
          <a:ext cx="288000" cy="2880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6</xdr:row>
      <xdr:rowOff>123825</xdr:rowOff>
    </xdr:to>
    <xdr:sp macro="" textlink="">
      <xdr:nvSpPr>
        <xdr:cNvPr id="3" name="AutoShape 1" descr="https://mail.google.com/mail/u/0/?ui=2&amp;ik=90639f49f3&amp;view=fimg&amp;th=16296ac2a40ab6c0&amp;attid=0.1&amp;disp=emb&amp;realattid=ii_jfmqora00_16296a97a8ce69c5&amp;attbid=ANGjdJ8lvWl9iwqOFTnij5UgHHlFut09ZZhVDuzd-UMtaxYHAmXQZL29BTgxZbrCPA7G7LQYn9El6Dl2NNeETrKGHRFCZwC5mNY71LwFdraaGPA_KEU1BRNii_VZlew&amp;sz=s0-l75-ft&amp;ats=1524065897267&amp;rm=16296ac2a40ab6c0&amp;zw&amp;atsh=1" hidden="1"/>
        <xdr:cNvSpPr>
          <a:spLocks noChangeAspect="1" noChangeArrowheads="1"/>
        </xdr:cNvSpPr>
      </xdr:nvSpPr>
      <xdr:spPr bwMode="auto">
        <a:xfrm>
          <a:off x="0" y="381000"/>
          <a:ext cx="304800" cy="4953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304800</xdr:colOff>
      <xdr:row>8</xdr:row>
      <xdr:rowOff>104775</xdr:rowOff>
    </xdr:to>
    <xdr:sp macro="" textlink="">
      <xdr:nvSpPr>
        <xdr:cNvPr id="4" name="AutoShape 1" descr="https://mail.google.com/mail/u/0/?ui=2&amp;ik=90639f49f3&amp;view=fimg&amp;th=16296ac2a40ab6c0&amp;attid=0.1&amp;disp=emb&amp;realattid=ii_jfmqora00_16296a97a8ce69c5&amp;attbid=ANGjdJ8lvWl9iwqOFTnij5UgHHlFut09ZZhVDuzd-UMtaxYHAmXQZL29BTgxZbrCPA7G7LQYn9El6Dl2NNeETrKGHRFCZwC5mNY71LwFdraaGPA_KEU1BRNii_VZlew&amp;sz=s0-l75-ft&amp;ats=1524065897267&amp;rm=16296ac2a40ab6c0&amp;zw&amp;atsh=1" hidden="1"/>
        <xdr:cNvSpPr>
          <a:spLocks noChangeAspect="1" noChangeArrowheads="1"/>
        </xdr:cNvSpPr>
      </xdr:nvSpPr>
      <xdr:spPr bwMode="auto">
        <a:xfrm>
          <a:off x="0" y="381000"/>
          <a:ext cx="304800" cy="6858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304800</xdr:colOff>
      <xdr:row>12</xdr:row>
      <xdr:rowOff>104775</xdr:rowOff>
    </xdr:to>
    <xdr:sp macro="" textlink="">
      <xdr:nvSpPr>
        <xdr:cNvPr id="5" name="AutoShape 1" descr="https://mail.google.com/mail/u/0/?ui=2&amp;ik=90639f49f3&amp;view=fimg&amp;th=16296ac2a40ab6c0&amp;attid=0.1&amp;disp=emb&amp;realattid=ii_jfmqora00_16296a97a8ce69c5&amp;attbid=ANGjdJ8lvWl9iwqOFTnij5UgHHlFut09ZZhVDuzd-UMtaxYHAmXQZL29BTgxZbrCPA7G7LQYn9El6Dl2NNeETrKGHRFCZwC5mNY71LwFdraaGPA_KEU1BRNii_VZlew&amp;sz=s0-l75-ft&amp;ats=1524065897267&amp;rm=16296ac2a40ab6c0&amp;zw&amp;atsh=1" hidden="1"/>
        <xdr:cNvSpPr>
          <a:spLocks noChangeAspect="1" noChangeArrowheads="1"/>
        </xdr:cNvSpPr>
      </xdr:nvSpPr>
      <xdr:spPr bwMode="auto">
        <a:xfrm>
          <a:off x="0" y="762000"/>
          <a:ext cx="304800" cy="6858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304800</xdr:colOff>
      <xdr:row>12</xdr:row>
      <xdr:rowOff>104775</xdr:rowOff>
    </xdr:to>
    <xdr:sp macro="" textlink="">
      <xdr:nvSpPr>
        <xdr:cNvPr id="6" name="AutoShape 1" descr="https://mail.google.com/mail/u/0/?ui=2&amp;ik=90639f49f3&amp;view=fimg&amp;th=16296ac2a40ab6c0&amp;attid=0.1&amp;disp=emb&amp;realattid=ii_jfmqora00_16296a97a8ce69c5&amp;attbid=ANGjdJ8lvWl9iwqOFTnij5UgHHlFut09ZZhVDuzd-UMtaxYHAmXQZL29BTgxZbrCPA7G7LQYn9El6Dl2NNeETrKGHRFCZwC5mNY71LwFdraaGPA_KEU1BRNii_VZlew&amp;sz=s0-l75-ft&amp;ats=1524065897267&amp;rm=16296ac2a40ab6c0&amp;zw&amp;atsh=1" hidden="1"/>
        <xdr:cNvSpPr>
          <a:spLocks noChangeAspect="1" noChangeArrowheads="1"/>
        </xdr:cNvSpPr>
      </xdr:nvSpPr>
      <xdr:spPr bwMode="auto">
        <a:xfrm>
          <a:off x="0" y="762000"/>
          <a:ext cx="304800" cy="6858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304800</xdr:colOff>
      <xdr:row>12</xdr:row>
      <xdr:rowOff>104775</xdr:rowOff>
    </xdr:to>
    <xdr:sp macro="" textlink="">
      <xdr:nvSpPr>
        <xdr:cNvPr id="7" name="AutoShape 1" descr="https://mail.google.com/mail/u/0/?ui=2&amp;ik=90639f49f3&amp;view=fimg&amp;th=16296ac2a40ab6c0&amp;attid=0.1&amp;disp=emb&amp;realattid=ii_jfmqora00_16296a97a8ce69c5&amp;attbid=ANGjdJ8lvWl9iwqOFTnij5UgHHlFut09ZZhVDuzd-UMtaxYHAmXQZL29BTgxZbrCPA7G7LQYn9El6Dl2NNeETrKGHRFCZwC5mNY71LwFdraaGPA_KEU1BRNii_VZlew&amp;sz=s0-l75-ft&amp;ats=1524065897267&amp;rm=16296ac2a40ab6c0&amp;zw&amp;atsh=1" hidden="1"/>
        <xdr:cNvSpPr>
          <a:spLocks noChangeAspect="1" noChangeArrowheads="1"/>
        </xdr:cNvSpPr>
      </xdr:nvSpPr>
      <xdr:spPr bwMode="auto">
        <a:xfrm>
          <a:off x="0" y="762000"/>
          <a:ext cx="304800" cy="6858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304800</xdr:colOff>
      <xdr:row>13</xdr:row>
      <xdr:rowOff>114300</xdr:rowOff>
    </xdr:to>
    <xdr:sp macro="" textlink="">
      <xdr:nvSpPr>
        <xdr:cNvPr id="8" name="AutoShape 1" descr="https://mail.google.com/mail/u/0/?ui=2&amp;ik=90639f49f3&amp;view=fimg&amp;th=16296ac2a40ab6c0&amp;attid=0.1&amp;disp=emb&amp;realattid=ii_jfmqora00_16296a97a8ce69c5&amp;attbid=ANGjdJ8lvWl9iwqOFTnij5UgHHlFut09ZZhVDuzd-UMtaxYHAmXQZL29BTgxZbrCPA7G7LQYn9El6Dl2NNeETrKGHRFCZwC5mNY71LwFdraaGPA_KEU1BRNii_VZlew&amp;sz=s0-l75-ft&amp;ats=1524065897267&amp;rm=16296ac2a40ab6c0&amp;zw&amp;atsh=1" hidden="1"/>
        <xdr:cNvSpPr>
          <a:spLocks noChangeAspect="1" noChangeArrowheads="1"/>
        </xdr:cNvSpPr>
      </xdr:nvSpPr>
      <xdr:spPr bwMode="auto">
        <a:xfrm>
          <a:off x="0" y="962025"/>
          <a:ext cx="304800" cy="6858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15</xdr:row>
      <xdr:rowOff>114300</xdr:rowOff>
    </xdr:to>
    <xdr:sp macro="" textlink="">
      <xdr:nvSpPr>
        <xdr:cNvPr id="9" name="AutoShape 1" descr="https://mail.google.com/mail/u/0/?ui=2&amp;ik=90639f49f3&amp;view=fimg&amp;th=16296ac2a40ab6c0&amp;attid=0.1&amp;disp=emb&amp;realattid=ii_jfmqora00_16296a97a8ce69c5&amp;attbid=ANGjdJ8lvWl9iwqOFTnij5UgHHlFut09ZZhVDuzd-UMtaxYHAmXQZL29BTgxZbrCPA7G7LQYn9El6Dl2NNeETrKGHRFCZwC5mNY71LwFdraaGPA_KEU1BRNii_VZlew&amp;sz=s0-l75-ft&amp;ats=1524065897267&amp;rm=16296ac2a40ab6c0&amp;zw&amp;atsh=1" hidden="1"/>
        <xdr:cNvSpPr>
          <a:spLocks noChangeAspect="1" noChangeArrowheads="1"/>
        </xdr:cNvSpPr>
      </xdr:nvSpPr>
      <xdr:spPr bwMode="auto">
        <a:xfrm>
          <a:off x="0" y="1152525"/>
          <a:ext cx="304800" cy="6858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15</xdr:row>
      <xdr:rowOff>114300</xdr:rowOff>
    </xdr:to>
    <xdr:sp macro="" textlink="">
      <xdr:nvSpPr>
        <xdr:cNvPr id="10" name="AutoShape 1" descr="https://mail.google.com/mail/u/0/?ui=2&amp;ik=90639f49f3&amp;view=fimg&amp;th=16296ac2a40ab6c0&amp;attid=0.1&amp;disp=emb&amp;realattid=ii_jfmqora00_16296a97a8ce69c5&amp;attbid=ANGjdJ8lvWl9iwqOFTnij5UgHHlFut09ZZhVDuzd-UMtaxYHAmXQZL29BTgxZbrCPA7G7LQYn9El6Dl2NNeETrKGHRFCZwC5mNY71LwFdraaGPA_KEU1BRNii_VZlew&amp;sz=s0-l75-ft&amp;ats=1524065897267&amp;rm=16296ac2a40ab6c0&amp;zw&amp;atsh=1" hidden="1"/>
        <xdr:cNvSpPr>
          <a:spLocks noChangeAspect="1" noChangeArrowheads="1"/>
        </xdr:cNvSpPr>
      </xdr:nvSpPr>
      <xdr:spPr bwMode="auto">
        <a:xfrm>
          <a:off x="0" y="1152525"/>
          <a:ext cx="304800" cy="6858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304800</xdr:colOff>
      <xdr:row>16</xdr:row>
      <xdr:rowOff>114300</xdr:rowOff>
    </xdr:to>
    <xdr:sp macro="" textlink="">
      <xdr:nvSpPr>
        <xdr:cNvPr id="11" name="AutoShape 1" descr="https://mail.google.com/mail/u/0/?ui=2&amp;ik=90639f49f3&amp;view=fimg&amp;th=16296ac2a40ab6c0&amp;attid=0.1&amp;disp=emb&amp;realattid=ii_jfmqora00_16296a97a8ce69c5&amp;attbid=ANGjdJ8lvWl9iwqOFTnij5UgHHlFut09ZZhVDuzd-UMtaxYHAmXQZL29BTgxZbrCPA7G7LQYn9El6Dl2NNeETrKGHRFCZwC5mNY71LwFdraaGPA_KEU1BRNii_VZlew&amp;sz=s0-l75-ft&amp;ats=1524065897267&amp;rm=16296ac2a40ab6c0&amp;zw&amp;atsh=1" hidden="1"/>
        <xdr:cNvSpPr>
          <a:spLocks noChangeAspect="1" noChangeArrowheads="1"/>
        </xdr:cNvSpPr>
      </xdr:nvSpPr>
      <xdr:spPr bwMode="auto">
        <a:xfrm>
          <a:off x="0" y="1343025"/>
          <a:ext cx="304800" cy="6858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304800</xdr:colOff>
      <xdr:row>18</xdr:row>
      <xdr:rowOff>114300</xdr:rowOff>
    </xdr:to>
    <xdr:sp macro="" textlink="">
      <xdr:nvSpPr>
        <xdr:cNvPr id="12" name="AutoShape 1" descr="https://mail.google.com/mail/u/0/?ui=2&amp;ik=90639f49f3&amp;view=fimg&amp;th=16296ac2a40ab6c0&amp;attid=0.1&amp;disp=emb&amp;realattid=ii_jfmqora00_16296a97a8ce69c5&amp;attbid=ANGjdJ8lvWl9iwqOFTnij5UgHHlFut09ZZhVDuzd-UMtaxYHAmXQZL29BTgxZbrCPA7G7LQYn9El6Dl2NNeETrKGHRFCZwC5mNY71LwFdraaGPA_KEU1BRNii_VZlew&amp;sz=s0-l75-ft&amp;ats=1524065897267&amp;rm=16296ac2a40ab6c0&amp;zw&amp;atsh=1" hidden="1"/>
        <xdr:cNvSpPr>
          <a:spLocks noChangeAspect="1" noChangeArrowheads="1"/>
        </xdr:cNvSpPr>
      </xdr:nvSpPr>
      <xdr:spPr bwMode="auto">
        <a:xfrm>
          <a:off x="0" y="1533525"/>
          <a:ext cx="304800" cy="6858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304800</xdr:colOff>
      <xdr:row>20</xdr:row>
      <xdr:rowOff>114300</xdr:rowOff>
    </xdr:to>
    <xdr:sp macro="" textlink="">
      <xdr:nvSpPr>
        <xdr:cNvPr id="13" name="AutoShape 1" descr="https://mail.google.com/mail/u/0/?ui=2&amp;ik=90639f49f3&amp;view=fimg&amp;th=16296ac2a40ab6c0&amp;attid=0.1&amp;disp=emb&amp;realattid=ii_jfmqora00_16296a97a8ce69c5&amp;attbid=ANGjdJ8lvWl9iwqOFTnij5UgHHlFut09ZZhVDuzd-UMtaxYHAmXQZL29BTgxZbrCPA7G7LQYn9El6Dl2NNeETrKGHRFCZwC5mNY71LwFdraaGPA_KEU1BRNii_VZlew&amp;sz=s0-l75-ft&amp;ats=1524065897267&amp;rm=16296ac2a40ab6c0&amp;zw&amp;atsh=1" hidden="1"/>
        <xdr:cNvSpPr>
          <a:spLocks noChangeAspect="1" noChangeArrowheads="1"/>
        </xdr:cNvSpPr>
      </xdr:nvSpPr>
      <xdr:spPr bwMode="auto">
        <a:xfrm>
          <a:off x="0" y="1724025"/>
          <a:ext cx="304800" cy="6858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304800</xdr:colOff>
      <xdr:row>22</xdr:row>
      <xdr:rowOff>114300</xdr:rowOff>
    </xdr:to>
    <xdr:sp macro="" textlink="">
      <xdr:nvSpPr>
        <xdr:cNvPr id="14" name="AutoShape 1" descr="https://mail.google.com/mail/u/0/?ui=2&amp;ik=90639f49f3&amp;view=fimg&amp;th=16296ac2a40ab6c0&amp;attid=0.1&amp;disp=emb&amp;realattid=ii_jfmqora00_16296a97a8ce69c5&amp;attbid=ANGjdJ8lvWl9iwqOFTnij5UgHHlFut09ZZhVDuzd-UMtaxYHAmXQZL29BTgxZbrCPA7G7LQYn9El6Dl2NNeETrKGHRFCZwC5mNY71LwFdraaGPA_KEU1BRNii_VZlew&amp;sz=s0-l75-ft&amp;ats=1524065897267&amp;rm=16296ac2a40ab6c0&amp;zw&amp;atsh=1" hidden="1"/>
        <xdr:cNvSpPr>
          <a:spLocks noChangeAspect="1" noChangeArrowheads="1"/>
        </xdr:cNvSpPr>
      </xdr:nvSpPr>
      <xdr:spPr bwMode="auto">
        <a:xfrm>
          <a:off x="0" y="1914525"/>
          <a:ext cx="304800" cy="6858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85725</xdr:colOff>
      <xdr:row>19</xdr:row>
      <xdr:rowOff>114300</xdr:rowOff>
    </xdr:from>
    <xdr:to>
      <xdr:col>1</xdr:col>
      <xdr:colOff>390525</xdr:colOff>
      <xdr:row>23</xdr:row>
      <xdr:rowOff>38100</xdr:rowOff>
    </xdr:to>
    <xdr:sp macro="" textlink="">
      <xdr:nvSpPr>
        <xdr:cNvPr id="15" name="AutoShape 1" descr="https://mail.google.com/mail/u/0/?ui=2&amp;ik=90639f49f3&amp;view=fimg&amp;th=16296ac2a40ab6c0&amp;attid=0.1&amp;disp=emb&amp;realattid=ii_jfmqora00_16296a97a8ce69c5&amp;attbid=ANGjdJ8lvWl9iwqOFTnij5UgHHlFut09ZZhVDuzd-UMtaxYHAmXQZL29BTgxZbrCPA7G7LQYn9El6Dl2NNeETrKGHRFCZwC5mNY71LwFdraaGPA_KEU1BRNii_VZlew&amp;sz=s0-l75-ft&amp;ats=1524065897267&amp;rm=16296ac2a40ab6c0&amp;zw&amp;atsh=1" hidden="1"/>
        <xdr:cNvSpPr>
          <a:spLocks noChangeAspect="1" noChangeArrowheads="1"/>
        </xdr:cNvSpPr>
      </xdr:nvSpPr>
      <xdr:spPr bwMode="auto">
        <a:xfrm>
          <a:off x="85725" y="2028825"/>
          <a:ext cx="304800" cy="6858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304800</xdr:colOff>
      <xdr:row>24</xdr:row>
      <xdr:rowOff>114300</xdr:rowOff>
    </xdr:to>
    <xdr:sp macro="" textlink="">
      <xdr:nvSpPr>
        <xdr:cNvPr id="16" name="AutoShape 1" descr="https://mail.google.com/mail/u/0/?ui=2&amp;ik=90639f49f3&amp;view=fimg&amp;th=16296ac2a40ab6c0&amp;attid=0.1&amp;disp=emb&amp;realattid=ii_jfmqora00_16296a97a8ce69c5&amp;attbid=ANGjdJ8lvWl9iwqOFTnij5UgHHlFut09ZZhVDuzd-UMtaxYHAmXQZL29BTgxZbrCPA7G7LQYn9El6Dl2NNeETrKGHRFCZwC5mNY71LwFdraaGPA_KEU1BRNii_VZlew&amp;sz=s0-l75-ft&amp;ats=1524065897267&amp;rm=16296ac2a40ab6c0&amp;zw&amp;atsh=1" hidden="1"/>
        <xdr:cNvSpPr>
          <a:spLocks noChangeAspect="1" noChangeArrowheads="1"/>
        </xdr:cNvSpPr>
      </xdr:nvSpPr>
      <xdr:spPr bwMode="auto">
        <a:xfrm>
          <a:off x="0" y="2105025"/>
          <a:ext cx="304800" cy="685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142875</xdr:colOff>
      <xdr:row>21</xdr:row>
      <xdr:rowOff>0</xdr:rowOff>
    </xdr:from>
    <xdr:to>
      <xdr:col>2</xdr:col>
      <xdr:colOff>447675</xdr:colOff>
      <xdr:row>24</xdr:row>
      <xdr:rowOff>114300</xdr:rowOff>
    </xdr:to>
    <xdr:sp macro="" textlink="">
      <xdr:nvSpPr>
        <xdr:cNvPr id="17" name="AutoShape 1" descr="https://mail.google.com/mail/u/0/?ui=2&amp;ik=90639f49f3&amp;view=fimg&amp;th=16296ac2a40ab6c0&amp;attid=0.1&amp;disp=emb&amp;realattid=ii_jfmqora00_16296a97a8ce69c5&amp;attbid=ANGjdJ8lvWl9iwqOFTnij5UgHHlFut09ZZhVDuzd-UMtaxYHAmXQZL29BTgxZbrCPA7G7LQYn9El6Dl2NNeETrKGHRFCZwC5mNY71LwFdraaGPA_KEU1BRNii_VZlew&amp;sz=s0-l75-ft&amp;ats=1524065897267&amp;rm=16296ac2a40ab6c0&amp;zw&amp;atsh=1" hidden="1"/>
        <xdr:cNvSpPr>
          <a:spLocks noChangeAspect="1" noChangeArrowheads="1"/>
        </xdr:cNvSpPr>
      </xdr:nvSpPr>
      <xdr:spPr bwMode="auto">
        <a:xfrm>
          <a:off x="971550" y="2105025"/>
          <a:ext cx="304800" cy="6858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304800</xdr:colOff>
      <xdr:row>25</xdr:row>
      <xdr:rowOff>114300</xdr:rowOff>
    </xdr:to>
    <xdr:sp macro="" textlink="">
      <xdr:nvSpPr>
        <xdr:cNvPr id="18" name="AutoShape 1" descr="https://mail.google.com/mail/u/0/?ui=2&amp;ik=90639f49f3&amp;view=fimg&amp;th=16296ac2a40ab6c0&amp;attid=0.1&amp;disp=emb&amp;realattid=ii_jfmqora00_16296a97a8ce69c5&amp;attbid=ANGjdJ8lvWl9iwqOFTnij5UgHHlFut09ZZhVDuzd-UMtaxYHAmXQZL29BTgxZbrCPA7G7LQYn9El6Dl2NNeETrKGHRFCZwC5mNY71LwFdraaGPA_KEU1BRNii_VZlew&amp;sz=s0-l75-ft&amp;ats=1524065897267&amp;rm=16296ac2a40ab6c0&amp;zw&amp;atsh=1" hidden="1"/>
        <xdr:cNvSpPr>
          <a:spLocks noChangeAspect="1" noChangeArrowheads="1"/>
        </xdr:cNvSpPr>
      </xdr:nvSpPr>
      <xdr:spPr bwMode="auto">
        <a:xfrm>
          <a:off x="0" y="2295525"/>
          <a:ext cx="304800" cy="6858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304800</xdr:colOff>
      <xdr:row>25</xdr:row>
      <xdr:rowOff>114300</xdr:rowOff>
    </xdr:to>
    <xdr:sp macro="" textlink="">
      <xdr:nvSpPr>
        <xdr:cNvPr id="19" name="AutoShape 1" descr="https://mail.google.com/mail/u/0/?ui=2&amp;ik=90639f49f3&amp;view=fimg&amp;th=16296ac2a40ab6c0&amp;attid=0.1&amp;disp=emb&amp;realattid=ii_jfmqora00_16296a97a8ce69c5&amp;attbid=ANGjdJ8lvWl9iwqOFTnij5UgHHlFut09ZZhVDuzd-UMtaxYHAmXQZL29BTgxZbrCPA7G7LQYn9El6Dl2NNeETrKGHRFCZwC5mNY71LwFdraaGPA_KEU1BRNii_VZlew&amp;sz=s0-l75-ft&amp;ats=1524065897267&amp;rm=16296ac2a40ab6c0&amp;zw&amp;atsh=1" hidden="1"/>
        <xdr:cNvSpPr>
          <a:spLocks noChangeAspect="1" noChangeArrowheads="1"/>
        </xdr:cNvSpPr>
      </xdr:nvSpPr>
      <xdr:spPr bwMode="auto">
        <a:xfrm>
          <a:off x="0" y="2295525"/>
          <a:ext cx="304800" cy="6858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6</xdr:row>
      <xdr:rowOff>123825</xdr:rowOff>
    </xdr:to>
    <xdr:sp macro="" textlink="">
      <xdr:nvSpPr>
        <xdr:cNvPr id="20" name="AutoShape 1" descr="https://mail.google.com/mail/u/0/?ui=2&amp;ik=90639f49f3&amp;view=fimg&amp;th=16296ac2a40ab6c0&amp;attid=0.1&amp;disp=emb&amp;realattid=ii_jfmqora00_16296a97a8ce69c5&amp;attbid=ANGjdJ8lvWl9iwqOFTnij5UgHHlFut09ZZhVDuzd-UMtaxYHAmXQZL29BTgxZbrCPA7G7LQYn9El6Dl2NNeETrKGHRFCZwC5mNY71LwFdraaGPA_KEU1BRNii_VZlew&amp;sz=s0-l75-ft&amp;ats=1524065897267&amp;rm=16296ac2a40ab6c0&amp;zw&amp;atsh=1" hidden="1"/>
        <xdr:cNvSpPr>
          <a:spLocks noChangeAspect="1" noChangeArrowheads="1"/>
        </xdr:cNvSpPr>
      </xdr:nvSpPr>
      <xdr:spPr bwMode="auto">
        <a:xfrm>
          <a:off x="0" y="381000"/>
          <a:ext cx="304800" cy="495300"/>
        </a:xfrm>
        <a:prstGeom prst="rect">
          <a:avLst/>
        </a:prstGeom>
        <a:noFill/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</xdr:col>
      <xdr:colOff>288000</xdr:colOff>
      <xdr:row>6</xdr:row>
      <xdr:rowOff>65750</xdr:rowOff>
    </xdr:to>
    <xdr:sp macro="" textlink="">
      <xdr:nvSpPr>
        <xdr:cNvPr id="2" name="AutoShape 1" descr="https://mail.google.com/mail/u/0/?ui=2&amp;ik=90639f49f3&amp;view=fimg&amp;th=16296ac2a40ab6c0&amp;attid=0.1&amp;disp=emb&amp;realattid=ii_jfmqora00_16296a97a8ce69c5&amp;attbid=ANGjdJ8lvWl9iwqOFTnij5UgHHlFut09ZZhVDuzd-UMtaxYHAmXQZL29BTgxZbrCPA7G7LQYn9El6Dl2NNeETrKGHRFCZwC5mNY71LwFdraaGPA_KEU1BRNii_VZlew&amp;sz=s0-l75-ft&amp;ats=1524065897267&amp;rm=16296ac2a40ab6c0&amp;zw&amp;atsh=1" hidden="1"/>
        <xdr:cNvSpPr>
          <a:spLocks noChangeAspect="1" noChangeArrowheads="1"/>
        </xdr:cNvSpPr>
      </xdr:nvSpPr>
      <xdr:spPr bwMode="auto">
        <a:xfrm>
          <a:off x="0" y="381000"/>
          <a:ext cx="288000" cy="2880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7</xdr:row>
      <xdr:rowOff>82550</xdr:rowOff>
    </xdr:to>
    <xdr:sp macro="" textlink="">
      <xdr:nvSpPr>
        <xdr:cNvPr id="3" name="AutoShape 1" descr="https://mail.google.com/mail/u/0/?ui=2&amp;ik=90639f49f3&amp;view=fimg&amp;th=16296ac2a40ab6c0&amp;attid=0.1&amp;disp=emb&amp;realattid=ii_jfmqora00_16296a97a8ce69c5&amp;attbid=ANGjdJ8lvWl9iwqOFTnij5UgHHlFut09ZZhVDuzd-UMtaxYHAmXQZL29BTgxZbrCPA7G7LQYn9El6Dl2NNeETrKGHRFCZwC5mNY71LwFdraaGPA_KEU1BRNii_VZlew&amp;sz=s0-l75-ft&amp;ats=1524065897267&amp;rm=16296ac2a40ab6c0&amp;zw&amp;atsh=1" hidden="1"/>
        <xdr:cNvSpPr>
          <a:spLocks noChangeAspect="1" noChangeArrowheads="1"/>
        </xdr:cNvSpPr>
      </xdr:nvSpPr>
      <xdr:spPr bwMode="auto">
        <a:xfrm>
          <a:off x="0" y="381000"/>
          <a:ext cx="304800" cy="4953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304800</xdr:colOff>
      <xdr:row>8</xdr:row>
      <xdr:rowOff>104775</xdr:rowOff>
    </xdr:to>
    <xdr:sp macro="" textlink="">
      <xdr:nvSpPr>
        <xdr:cNvPr id="4" name="AutoShape 1" descr="https://mail.google.com/mail/u/0/?ui=2&amp;ik=90639f49f3&amp;view=fimg&amp;th=16296ac2a40ab6c0&amp;attid=0.1&amp;disp=emb&amp;realattid=ii_jfmqora00_16296a97a8ce69c5&amp;attbid=ANGjdJ8lvWl9iwqOFTnij5UgHHlFut09ZZhVDuzd-UMtaxYHAmXQZL29BTgxZbrCPA7G7LQYn9El6Dl2NNeETrKGHRFCZwC5mNY71LwFdraaGPA_KEU1BRNii_VZlew&amp;sz=s0-l75-ft&amp;ats=1524065897267&amp;rm=16296ac2a40ab6c0&amp;zw&amp;atsh=1" hidden="1"/>
        <xdr:cNvSpPr>
          <a:spLocks noChangeAspect="1" noChangeArrowheads="1"/>
        </xdr:cNvSpPr>
      </xdr:nvSpPr>
      <xdr:spPr bwMode="auto">
        <a:xfrm>
          <a:off x="0" y="381000"/>
          <a:ext cx="304800" cy="6858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304800</xdr:colOff>
      <xdr:row>10</xdr:row>
      <xdr:rowOff>104775</xdr:rowOff>
    </xdr:to>
    <xdr:sp macro="" textlink="">
      <xdr:nvSpPr>
        <xdr:cNvPr id="5" name="AutoShape 1" descr="https://mail.google.com/mail/u/0/?ui=2&amp;ik=90639f49f3&amp;view=fimg&amp;th=16296ac2a40ab6c0&amp;attid=0.1&amp;disp=emb&amp;realattid=ii_jfmqora00_16296a97a8ce69c5&amp;attbid=ANGjdJ8lvWl9iwqOFTnij5UgHHlFut09ZZhVDuzd-UMtaxYHAmXQZL29BTgxZbrCPA7G7LQYn9El6Dl2NNeETrKGHRFCZwC5mNY71LwFdraaGPA_KEU1BRNii_VZlew&amp;sz=s0-l75-ft&amp;ats=1524065897267&amp;rm=16296ac2a40ab6c0&amp;zw&amp;atsh=1" hidden="1"/>
        <xdr:cNvSpPr>
          <a:spLocks noChangeAspect="1" noChangeArrowheads="1"/>
        </xdr:cNvSpPr>
      </xdr:nvSpPr>
      <xdr:spPr bwMode="auto">
        <a:xfrm>
          <a:off x="0" y="762000"/>
          <a:ext cx="304800" cy="6858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304800</xdr:colOff>
      <xdr:row>10</xdr:row>
      <xdr:rowOff>104775</xdr:rowOff>
    </xdr:to>
    <xdr:sp macro="" textlink="">
      <xdr:nvSpPr>
        <xdr:cNvPr id="6" name="AutoShape 1" descr="https://mail.google.com/mail/u/0/?ui=2&amp;ik=90639f49f3&amp;view=fimg&amp;th=16296ac2a40ab6c0&amp;attid=0.1&amp;disp=emb&amp;realattid=ii_jfmqora00_16296a97a8ce69c5&amp;attbid=ANGjdJ8lvWl9iwqOFTnij5UgHHlFut09ZZhVDuzd-UMtaxYHAmXQZL29BTgxZbrCPA7G7LQYn9El6Dl2NNeETrKGHRFCZwC5mNY71LwFdraaGPA_KEU1BRNii_VZlew&amp;sz=s0-l75-ft&amp;ats=1524065897267&amp;rm=16296ac2a40ab6c0&amp;zw&amp;atsh=1" hidden="1"/>
        <xdr:cNvSpPr>
          <a:spLocks noChangeAspect="1" noChangeArrowheads="1"/>
        </xdr:cNvSpPr>
      </xdr:nvSpPr>
      <xdr:spPr bwMode="auto">
        <a:xfrm>
          <a:off x="0" y="762000"/>
          <a:ext cx="304800" cy="6858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304800</xdr:colOff>
      <xdr:row>10</xdr:row>
      <xdr:rowOff>104775</xdr:rowOff>
    </xdr:to>
    <xdr:sp macro="" textlink="">
      <xdr:nvSpPr>
        <xdr:cNvPr id="7" name="AutoShape 1" descr="https://mail.google.com/mail/u/0/?ui=2&amp;ik=90639f49f3&amp;view=fimg&amp;th=16296ac2a40ab6c0&amp;attid=0.1&amp;disp=emb&amp;realattid=ii_jfmqora00_16296a97a8ce69c5&amp;attbid=ANGjdJ8lvWl9iwqOFTnij5UgHHlFut09ZZhVDuzd-UMtaxYHAmXQZL29BTgxZbrCPA7G7LQYn9El6Dl2NNeETrKGHRFCZwC5mNY71LwFdraaGPA_KEU1BRNii_VZlew&amp;sz=s0-l75-ft&amp;ats=1524065897267&amp;rm=16296ac2a40ab6c0&amp;zw&amp;atsh=1" hidden="1"/>
        <xdr:cNvSpPr>
          <a:spLocks noChangeAspect="1" noChangeArrowheads="1"/>
        </xdr:cNvSpPr>
      </xdr:nvSpPr>
      <xdr:spPr bwMode="auto">
        <a:xfrm>
          <a:off x="0" y="762000"/>
          <a:ext cx="304800" cy="6858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304800</xdr:colOff>
      <xdr:row>11</xdr:row>
      <xdr:rowOff>114300</xdr:rowOff>
    </xdr:to>
    <xdr:sp macro="" textlink="">
      <xdr:nvSpPr>
        <xdr:cNvPr id="8" name="AutoShape 1" descr="https://mail.google.com/mail/u/0/?ui=2&amp;ik=90639f49f3&amp;view=fimg&amp;th=16296ac2a40ab6c0&amp;attid=0.1&amp;disp=emb&amp;realattid=ii_jfmqora00_16296a97a8ce69c5&amp;attbid=ANGjdJ8lvWl9iwqOFTnij5UgHHlFut09ZZhVDuzd-UMtaxYHAmXQZL29BTgxZbrCPA7G7LQYn9El6Dl2NNeETrKGHRFCZwC5mNY71LwFdraaGPA_KEU1BRNii_VZlew&amp;sz=s0-l75-ft&amp;ats=1524065897267&amp;rm=16296ac2a40ab6c0&amp;zw&amp;atsh=1" hidden="1"/>
        <xdr:cNvSpPr>
          <a:spLocks noChangeAspect="1" noChangeArrowheads="1"/>
        </xdr:cNvSpPr>
      </xdr:nvSpPr>
      <xdr:spPr bwMode="auto">
        <a:xfrm>
          <a:off x="0" y="962025"/>
          <a:ext cx="304800" cy="6858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304800</xdr:colOff>
      <xdr:row>12</xdr:row>
      <xdr:rowOff>114300</xdr:rowOff>
    </xdr:to>
    <xdr:sp macro="" textlink="">
      <xdr:nvSpPr>
        <xdr:cNvPr id="9" name="AutoShape 1" descr="https://mail.google.com/mail/u/0/?ui=2&amp;ik=90639f49f3&amp;view=fimg&amp;th=16296ac2a40ab6c0&amp;attid=0.1&amp;disp=emb&amp;realattid=ii_jfmqora00_16296a97a8ce69c5&amp;attbid=ANGjdJ8lvWl9iwqOFTnij5UgHHlFut09ZZhVDuzd-UMtaxYHAmXQZL29BTgxZbrCPA7G7LQYn9El6Dl2NNeETrKGHRFCZwC5mNY71LwFdraaGPA_KEU1BRNii_VZlew&amp;sz=s0-l75-ft&amp;ats=1524065897267&amp;rm=16296ac2a40ab6c0&amp;zw&amp;atsh=1" hidden="1"/>
        <xdr:cNvSpPr>
          <a:spLocks noChangeAspect="1" noChangeArrowheads="1"/>
        </xdr:cNvSpPr>
      </xdr:nvSpPr>
      <xdr:spPr bwMode="auto">
        <a:xfrm>
          <a:off x="0" y="1152525"/>
          <a:ext cx="304800" cy="6858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304800</xdr:colOff>
      <xdr:row>12</xdr:row>
      <xdr:rowOff>114300</xdr:rowOff>
    </xdr:to>
    <xdr:sp macro="" textlink="">
      <xdr:nvSpPr>
        <xdr:cNvPr id="10" name="AutoShape 1" descr="https://mail.google.com/mail/u/0/?ui=2&amp;ik=90639f49f3&amp;view=fimg&amp;th=16296ac2a40ab6c0&amp;attid=0.1&amp;disp=emb&amp;realattid=ii_jfmqora00_16296a97a8ce69c5&amp;attbid=ANGjdJ8lvWl9iwqOFTnij5UgHHlFut09ZZhVDuzd-UMtaxYHAmXQZL29BTgxZbrCPA7G7LQYn9El6Dl2NNeETrKGHRFCZwC5mNY71LwFdraaGPA_KEU1BRNii_VZlew&amp;sz=s0-l75-ft&amp;ats=1524065897267&amp;rm=16296ac2a40ab6c0&amp;zw&amp;atsh=1" hidden="1"/>
        <xdr:cNvSpPr>
          <a:spLocks noChangeAspect="1" noChangeArrowheads="1"/>
        </xdr:cNvSpPr>
      </xdr:nvSpPr>
      <xdr:spPr bwMode="auto">
        <a:xfrm>
          <a:off x="0" y="1152525"/>
          <a:ext cx="304800" cy="6858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304800</xdr:colOff>
      <xdr:row>13</xdr:row>
      <xdr:rowOff>114300</xdr:rowOff>
    </xdr:to>
    <xdr:sp macro="" textlink="">
      <xdr:nvSpPr>
        <xdr:cNvPr id="11" name="AutoShape 1" descr="https://mail.google.com/mail/u/0/?ui=2&amp;ik=90639f49f3&amp;view=fimg&amp;th=16296ac2a40ab6c0&amp;attid=0.1&amp;disp=emb&amp;realattid=ii_jfmqora00_16296a97a8ce69c5&amp;attbid=ANGjdJ8lvWl9iwqOFTnij5UgHHlFut09ZZhVDuzd-UMtaxYHAmXQZL29BTgxZbrCPA7G7LQYn9El6Dl2NNeETrKGHRFCZwC5mNY71LwFdraaGPA_KEU1BRNii_VZlew&amp;sz=s0-l75-ft&amp;ats=1524065897267&amp;rm=16296ac2a40ab6c0&amp;zw&amp;atsh=1" hidden="1"/>
        <xdr:cNvSpPr>
          <a:spLocks noChangeAspect="1" noChangeArrowheads="1"/>
        </xdr:cNvSpPr>
      </xdr:nvSpPr>
      <xdr:spPr bwMode="auto">
        <a:xfrm>
          <a:off x="0" y="1343025"/>
          <a:ext cx="304800" cy="6858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304800</xdr:colOff>
      <xdr:row>14</xdr:row>
      <xdr:rowOff>114300</xdr:rowOff>
    </xdr:to>
    <xdr:sp macro="" textlink="">
      <xdr:nvSpPr>
        <xdr:cNvPr id="12" name="AutoShape 1" descr="https://mail.google.com/mail/u/0/?ui=2&amp;ik=90639f49f3&amp;view=fimg&amp;th=16296ac2a40ab6c0&amp;attid=0.1&amp;disp=emb&amp;realattid=ii_jfmqora00_16296a97a8ce69c5&amp;attbid=ANGjdJ8lvWl9iwqOFTnij5UgHHlFut09ZZhVDuzd-UMtaxYHAmXQZL29BTgxZbrCPA7G7LQYn9El6Dl2NNeETrKGHRFCZwC5mNY71LwFdraaGPA_KEU1BRNii_VZlew&amp;sz=s0-l75-ft&amp;ats=1524065897267&amp;rm=16296ac2a40ab6c0&amp;zw&amp;atsh=1" hidden="1"/>
        <xdr:cNvSpPr>
          <a:spLocks noChangeAspect="1" noChangeArrowheads="1"/>
        </xdr:cNvSpPr>
      </xdr:nvSpPr>
      <xdr:spPr bwMode="auto">
        <a:xfrm>
          <a:off x="0" y="1533525"/>
          <a:ext cx="304800" cy="6858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15</xdr:row>
      <xdr:rowOff>114300</xdr:rowOff>
    </xdr:to>
    <xdr:sp macro="" textlink="">
      <xdr:nvSpPr>
        <xdr:cNvPr id="13" name="AutoShape 1" descr="https://mail.google.com/mail/u/0/?ui=2&amp;ik=90639f49f3&amp;view=fimg&amp;th=16296ac2a40ab6c0&amp;attid=0.1&amp;disp=emb&amp;realattid=ii_jfmqora00_16296a97a8ce69c5&amp;attbid=ANGjdJ8lvWl9iwqOFTnij5UgHHlFut09ZZhVDuzd-UMtaxYHAmXQZL29BTgxZbrCPA7G7LQYn9El6Dl2NNeETrKGHRFCZwC5mNY71LwFdraaGPA_KEU1BRNii_VZlew&amp;sz=s0-l75-ft&amp;ats=1524065897267&amp;rm=16296ac2a40ab6c0&amp;zw&amp;atsh=1" hidden="1"/>
        <xdr:cNvSpPr>
          <a:spLocks noChangeAspect="1" noChangeArrowheads="1"/>
        </xdr:cNvSpPr>
      </xdr:nvSpPr>
      <xdr:spPr bwMode="auto">
        <a:xfrm>
          <a:off x="0" y="1724025"/>
          <a:ext cx="304800" cy="6858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304800</xdr:colOff>
      <xdr:row>16</xdr:row>
      <xdr:rowOff>114300</xdr:rowOff>
    </xdr:to>
    <xdr:sp macro="" textlink="">
      <xdr:nvSpPr>
        <xdr:cNvPr id="14" name="AutoShape 1" descr="https://mail.google.com/mail/u/0/?ui=2&amp;ik=90639f49f3&amp;view=fimg&amp;th=16296ac2a40ab6c0&amp;attid=0.1&amp;disp=emb&amp;realattid=ii_jfmqora00_16296a97a8ce69c5&amp;attbid=ANGjdJ8lvWl9iwqOFTnij5UgHHlFut09ZZhVDuzd-UMtaxYHAmXQZL29BTgxZbrCPA7G7LQYn9El6Dl2NNeETrKGHRFCZwC5mNY71LwFdraaGPA_KEU1BRNii_VZlew&amp;sz=s0-l75-ft&amp;ats=1524065897267&amp;rm=16296ac2a40ab6c0&amp;zw&amp;atsh=1" hidden="1"/>
        <xdr:cNvSpPr>
          <a:spLocks noChangeAspect="1" noChangeArrowheads="1"/>
        </xdr:cNvSpPr>
      </xdr:nvSpPr>
      <xdr:spPr bwMode="auto">
        <a:xfrm>
          <a:off x="0" y="1914525"/>
          <a:ext cx="304800" cy="6858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85725</xdr:colOff>
      <xdr:row>13</xdr:row>
      <xdr:rowOff>0</xdr:rowOff>
    </xdr:from>
    <xdr:to>
      <xdr:col>1</xdr:col>
      <xdr:colOff>390525</xdr:colOff>
      <xdr:row>16</xdr:row>
      <xdr:rowOff>114300</xdr:rowOff>
    </xdr:to>
    <xdr:sp macro="" textlink="">
      <xdr:nvSpPr>
        <xdr:cNvPr id="15" name="AutoShape 1" descr="https://mail.google.com/mail/u/0/?ui=2&amp;ik=90639f49f3&amp;view=fimg&amp;th=16296ac2a40ab6c0&amp;attid=0.1&amp;disp=emb&amp;realattid=ii_jfmqora00_16296a97a8ce69c5&amp;attbid=ANGjdJ8lvWl9iwqOFTnij5UgHHlFut09ZZhVDuzd-UMtaxYHAmXQZL29BTgxZbrCPA7G7LQYn9El6Dl2NNeETrKGHRFCZwC5mNY71LwFdraaGPA_KEU1BRNii_VZlew&amp;sz=s0-l75-ft&amp;ats=1524065897267&amp;rm=16296ac2a40ab6c0&amp;zw&amp;atsh=1" hidden="1"/>
        <xdr:cNvSpPr>
          <a:spLocks noChangeAspect="1" noChangeArrowheads="1"/>
        </xdr:cNvSpPr>
      </xdr:nvSpPr>
      <xdr:spPr bwMode="auto">
        <a:xfrm>
          <a:off x="85725" y="1914525"/>
          <a:ext cx="304800" cy="6858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304800</xdr:colOff>
      <xdr:row>16</xdr:row>
      <xdr:rowOff>114300</xdr:rowOff>
    </xdr:to>
    <xdr:sp macro="" textlink="">
      <xdr:nvSpPr>
        <xdr:cNvPr id="16" name="AutoShape 1" descr="https://mail.google.com/mail/u/0/?ui=2&amp;ik=90639f49f3&amp;view=fimg&amp;th=16296ac2a40ab6c0&amp;attid=0.1&amp;disp=emb&amp;realattid=ii_jfmqora00_16296a97a8ce69c5&amp;attbid=ANGjdJ8lvWl9iwqOFTnij5UgHHlFut09ZZhVDuzd-UMtaxYHAmXQZL29BTgxZbrCPA7G7LQYn9El6Dl2NNeETrKGHRFCZwC5mNY71LwFdraaGPA_KEU1BRNii_VZlew&amp;sz=s0-l75-ft&amp;ats=1524065897267&amp;rm=16296ac2a40ab6c0&amp;zw&amp;atsh=1" hidden="1"/>
        <xdr:cNvSpPr>
          <a:spLocks noChangeAspect="1" noChangeArrowheads="1"/>
        </xdr:cNvSpPr>
      </xdr:nvSpPr>
      <xdr:spPr bwMode="auto">
        <a:xfrm>
          <a:off x="0" y="1914525"/>
          <a:ext cx="304800" cy="685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142875</xdr:colOff>
      <xdr:row>13</xdr:row>
      <xdr:rowOff>0</xdr:rowOff>
    </xdr:from>
    <xdr:to>
      <xdr:col>2</xdr:col>
      <xdr:colOff>447675</xdr:colOff>
      <xdr:row>16</xdr:row>
      <xdr:rowOff>114300</xdr:rowOff>
    </xdr:to>
    <xdr:sp macro="" textlink="">
      <xdr:nvSpPr>
        <xdr:cNvPr id="17" name="AutoShape 1" descr="https://mail.google.com/mail/u/0/?ui=2&amp;ik=90639f49f3&amp;view=fimg&amp;th=16296ac2a40ab6c0&amp;attid=0.1&amp;disp=emb&amp;realattid=ii_jfmqora00_16296a97a8ce69c5&amp;attbid=ANGjdJ8lvWl9iwqOFTnij5UgHHlFut09ZZhVDuzd-UMtaxYHAmXQZL29BTgxZbrCPA7G7LQYn9El6Dl2NNeETrKGHRFCZwC5mNY71LwFdraaGPA_KEU1BRNii_VZlew&amp;sz=s0-l75-ft&amp;ats=1524065897267&amp;rm=16296ac2a40ab6c0&amp;zw&amp;atsh=1" hidden="1"/>
        <xdr:cNvSpPr>
          <a:spLocks noChangeAspect="1" noChangeArrowheads="1"/>
        </xdr:cNvSpPr>
      </xdr:nvSpPr>
      <xdr:spPr bwMode="auto">
        <a:xfrm>
          <a:off x="971550" y="1914525"/>
          <a:ext cx="304800" cy="6858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7</xdr:row>
      <xdr:rowOff>82550</xdr:rowOff>
    </xdr:to>
    <xdr:sp macro="" textlink="">
      <xdr:nvSpPr>
        <xdr:cNvPr id="18" name="AutoShape 1" descr="https://mail.google.com/mail/u/0/?ui=2&amp;ik=90639f49f3&amp;view=fimg&amp;th=16296ac2a40ab6c0&amp;attid=0.1&amp;disp=emb&amp;realattid=ii_jfmqora00_16296a97a8ce69c5&amp;attbid=ANGjdJ8lvWl9iwqOFTnij5UgHHlFut09ZZhVDuzd-UMtaxYHAmXQZL29BTgxZbrCPA7G7LQYn9El6Dl2NNeETrKGHRFCZwC5mNY71LwFdraaGPA_KEU1BRNii_VZlew&amp;sz=s0-l75-ft&amp;ats=1524065897267&amp;rm=16296ac2a40ab6c0&amp;zw&amp;atsh=1" hidden="1"/>
        <xdr:cNvSpPr>
          <a:spLocks noChangeAspect="1" noChangeArrowheads="1"/>
        </xdr:cNvSpPr>
      </xdr:nvSpPr>
      <xdr:spPr bwMode="auto">
        <a:xfrm>
          <a:off x="0" y="381000"/>
          <a:ext cx="304800" cy="4953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theatromunicipal.org.br/evento/osm-sob-regencia-gunter-neuhold" TargetMode="External"/><Relationship Id="rId13" Type="http://schemas.openxmlformats.org/officeDocument/2006/relationships/hyperlink" Target="http://theatromunicipal.org.br/evento/oer-apresenta-serie-grandes-sinfonias-iii" TargetMode="External"/><Relationship Id="rId3" Type="http://schemas.openxmlformats.org/officeDocument/2006/relationships/hyperlink" Target="http://theatromunicipal.org.br/evento/oer-sob-regencia-de-lutero-rodrigues" TargetMode="External"/><Relationship Id="rId7" Type="http://schemas.openxmlformats.org/officeDocument/2006/relationships/hyperlink" Target="http://theatromunicipal.org.br/evento/coral-paulistano-apresenta-garcia-lorca" TargetMode="External"/><Relationship Id="rId12" Type="http://schemas.openxmlformats.org/officeDocument/2006/relationships/hyperlink" Target="http://theatromunicipal.org.br/evento/quarteto-da-cidade-apresenta-musica-de-cinema" TargetMode="External"/><Relationship Id="rId2" Type="http://schemas.openxmlformats.org/officeDocument/2006/relationships/hyperlink" Target="http://theatromunicipal.org.br/evento/concerto-em-homenagem-a-leonard-bernstein" TargetMode="External"/><Relationship Id="rId16" Type="http://schemas.openxmlformats.org/officeDocument/2006/relationships/printerSettings" Target="../printerSettings/printerSettings4.bin"/><Relationship Id="rId1" Type="http://schemas.openxmlformats.org/officeDocument/2006/relationships/hyperlink" Target="http://theatromunicipal.org.br/evento/concerto-em-homenagem-a-leonard-bernstein" TargetMode="External"/><Relationship Id="rId6" Type="http://schemas.openxmlformats.org/officeDocument/2006/relationships/hyperlink" Target="http://theatromunicipal.org.br/evento/theatro-municipal-de-sao-paulo-apresenta-bachiana-pop" TargetMode="External"/><Relationship Id="rId11" Type="http://schemas.openxmlformats.org/officeDocument/2006/relationships/hyperlink" Target="http://theatromunicipal.org.br/evento/coral-paulistano-no-saguao" TargetMode="External"/><Relationship Id="rId5" Type="http://schemas.openxmlformats.org/officeDocument/2006/relationships/hyperlink" Target="http://theatromunicipal.org.br/evento/osm-sob-regencia-de-enrique-diemecke" TargetMode="External"/><Relationship Id="rId15" Type="http://schemas.openxmlformats.org/officeDocument/2006/relationships/hyperlink" Target="http://theatromunicipal.org.br/evento/concerto-em-homenagem-a-leonard-bernstein" TargetMode="External"/><Relationship Id="rId10" Type="http://schemas.openxmlformats.org/officeDocument/2006/relationships/hyperlink" Target="http://theatromunicipal.org.br/evento/jazz-sinfonica-no-municipal" TargetMode="External"/><Relationship Id="rId4" Type="http://schemas.openxmlformats.org/officeDocument/2006/relationships/hyperlink" Target="http://theatromunicipal.org.br/evento/quarteto-da-cidade-interpreta-mozart" TargetMode="External"/><Relationship Id="rId9" Type="http://schemas.openxmlformats.org/officeDocument/2006/relationships/hyperlink" Target="http://theatromunicipal.org.br/evento/osm-sob-regencia-gunter-neuhold" TargetMode="External"/><Relationship Id="rId14" Type="http://schemas.openxmlformats.org/officeDocument/2006/relationships/hyperlink" Target="http://theatromunicipal.org.br/evento/coral-paulistano-e-everton-gloeden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workbookViewId="0">
      <selection activeCell="D19" sqref="D19"/>
    </sheetView>
  </sheetViews>
  <sheetFormatPr defaultRowHeight="15"/>
  <cols>
    <col min="1" max="1" width="5" bestFit="1" customWidth="1"/>
    <col min="2" max="2" width="10.7109375" bestFit="1" customWidth="1"/>
    <col min="4" max="4" width="52.85546875" bestFit="1" customWidth="1"/>
    <col min="5" max="5" width="29.28515625" bestFit="1" customWidth="1"/>
    <col min="11" max="11" width="9.140625" customWidth="1"/>
    <col min="12" max="12" width="11.5703125" bestFit="1" customWidth="1"/>
    <col min="13" max="13" width="23.5703125" bestFit="1" customWidth="1"/>
    <col min="14" max="14" width="16.140625" customWidth="1"/>
  </cols>
  <sheetData>
    <row r="1" spans="1:14" ht="23.25">
      <c r="A1" s="260" t="s">
        <v>105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</row>
    <row r="4" spans="1:14" ht="17.25">
      <c r="B4" s="1"/>
      <c r="C4" s="1"/>
      <c r="D4" s="1"/>
      <c r="E4" s="2"/>
      <c r="F4" s="261" t="s">
        <v>0</v>
      </c>
      <c r="G4" s="262"/>
      <c r="H4" s="263"/>
      <c r="I4" s="264" t="s">
        <v>1</v>
      </c>
      <c r="J4" s="265"/>
      <c r="K4" s="266"/>
      <c r="L4" s="3" t="s">
        <v>2</v>
      </c>
      <c r="M4" s="4" t="s">
        <v>3</v>
      </c>
      <c r="N4" s="270" t="s">
        <v>41</v>
      </c>
    </row>
    <row r="5" spans="1:14">
      <c r="A5" s="5" t="s">
        <v>4</v>
      </c>
      <c r="B5" s="6" t="s">
        <v>5</v>
      </c>
      <c r="C5" s="6" t="s">
        <v>6</v>
      </c>
      <c r="D5" s="6" t="s">
        <v>7</v>
      </c>
      <c r="E5" s="7" t="s">
        <v>8</v>
      </c>
      <c r="F5" s="8" t="s">
        <v>9</v>
      </c>
      <c r="G5" s="9" t="s">
        <v>10</v>
      </c>
      <c r="H5" s="10" t="s">
        <v>11</v>
      </c>
      <c r="I5" s="8" t="s">
        <v>9</v>
      </c>
      <c r="J5" s="9" t="s">
        <v>10</v>
      </c>
      <c r="K5" s="10" t="s">
        <v>11</v>
      </c>
      <c r="L5" s="11" t="s">
        <v>12</v>
      </c>
      <c r="M5" s="12" t="s">
        <v>13</v>
      </c>
      <c r="N5" s="271"/>
    </row>
    <row r="6" spans="1:14" ht="15" customHeight="1">
      <c r="A6" s="13">
        <v>1</v>
      </c>
      <c r="B6" s="173">
        <v>43125</v>
      </c>
      <c r="C6" s="14" t="s">
        <v>57</v>
      </c>
      <c r="D6" s="15" t="s">
        <v>56</v>
      </c>
      <c r="E6" s="16" t="s">
        <v>14</v>
      </c>
      <c r="F6" s="13">
        <v>0</v>
      </c>
      <c r="G6" s="17">
        <v>1400</v>
      </c>
      <c r="H6" s="18">
        <f t="shared" ref="H6:H12" si="0">SUM(F6:G6)</f>
        <v>1400</v>
      </c>
      <c r="I6" s="13">
        <v>0</v>
      </c>
      <c r="J6" s="17">
        <v>1230</v>
      </c>
      <c r="K6" s="18">
        <f t="shared" ref="K6:K12" si="1">SUM(I6:J6)</f>
        <v>1230</v>
      </c>
      <c r="L6" s="19">
        <f t="shared" ref="L6:L13" si="2">K6-H6</f>
        <v>-170</v>
      </c>
      <c r="M6" s="20">
        <f t="shared" ref="M6:M13" si="3">K6/H6</f>
        <v>0.87857142857142856</v>
      </c>
      <c r="N6" s="144"/>
    </row>
    <row r="7" spans="1:14" ht="15" customHeight="1">
      <c r="A7" s="21">
        <f>A6+1</f>
        <v>2</v>
      </c>
      <c r="B7" s="173">
        <v>43125</v>
      </c>
      <c r="C7" s="22" t="s">
        <v>15</v>
      </c>
      <c r="D7" s="23" t="s">
        <v>58</v>
      </c>
      <c r="E7" s="24" t="s">
        <v>14</v>
      </c>
      <c r="F7" s="21">
        <v>0</v>
      </c>
      <c r="G7" s="25">
        <v>1500</v>
      </c>
      <c r="H7" s="26">
        <f t="shared" si="0"/>
        <v>1500</v>
      </c>
      <c r="I7" s="21">
        <v>0</v>
      </c>
      <c r="J7" s="25">
        <v>1445</v>
      </c>
      <c r="K7" s="26">
        <f t="shared" si="1"/>
        <v>1445</v>
      </c>
      <c r="L7" s="27">
        <f t="shared" si="2"/>
        <v>-55</v>
      </c>
      <c r="M7" s="28">
        <f t="shared" si="3"/>
        <v>0.96333333333333337</v>
      </c>
      <c r="N7" s="145">
        <v>0</v>
      </c>
    </row>
    <row r="8" spans="1:14" ht="15" customHeight="1">
      <c r="A8" s="21">
        <f t="shared" ref="A8:A12" si="4">A7+1</f>
        <v>3</v>
      </c>
      <c r="B8" s="174">
        <v>43126</v>
      </c>
      <c r="C8" s="22" t="s">
        <v>60</v>
      </c>
      <c r="D8" s="23" t="s">
        <v>61</v>
      </c>
      <c r="E8" s="24" t="s">
        <v>14</v>
      </c>
      <c r="F8" s="21">
        <v>0</v>
      </c>
      <c r="G8" s="25">
        <v>1400</v>
      </c>
      <c r="H8" s="26">
        <f t="shared" si="0"/>
        <v>1400</v>
      </c>
      <c r="I8" s="21">
        <v>0</v>
      </c>
      <c r="J8" s="25">
        <v>792</v>
      </c>
      <c r="K8" s="26">
        <f t="shared" si="1"/>
        <v>792</v>
      </c>
      <c r="L8" s="27">
        <f t="shared" si="2"/>
        <v>-608</v>
      </c>
      <c r="M8" s="28">
        <f t="shared" si="3"/>
        <v>0.56571428571428573</v>
      </c>
      <c r="N8" s="145">
        <v>0</v>
      </c>
    </row>
    <row r="9" spans="1:14" ht="15" customHeight="1">
      <c r="A9" s="21">
        <f t="shared" si="4"/>
        <v>4</v>
      </c>
      <c r="B9" s="174">
        <v>43126</v>
      </c>
      <c r="C9" s="22" t="s">
        <v>59</v>
      </c>
      <c r="D9" s="23" t="s">
        <v>62</v>
      </c>
      <c r="E9" s="24" t="s">
        <v>14</v>
      </c>
      <c r="F9" s="21">
        <v>0</v>
      </c>
      <c r="G9" s="25">
        <v>1498</v>
      </c>
      <c r="H9" s="26">
        <f t="shared" si="0"/>
        <v>1498</v>
      </c>
      <c r="I9" s="21">
        <v>0</v>
      </c>
      <c r="J9" s="25">
        <v>1428</v>
      </c>
      <c r="K9" s="26">
        <f t="shared" si="1"/>
        <v>1428</v>
      </c>
      <c r="L9" s="27">
        <f t="shared" si="2"/>
        <v>-70</v>
      </c>
      <c r="M9" s="28">
        <f t="shared" si="3"/>
        <v>0.95327102803738317</v>
      </c>
      <c r="N9" s="145">
        <v>0</v>
      </c>
    </row>
    <row r="10" spans="1:14" ht="15" customHeight="1">
      <c r="A10" s="21">
        <f t="shared" si="4"/>
        <v>5</v>
      </c>
      <c r="B10" s="174">
        <v>43127</v>
      </c>
      <c r="C10" s="22" t="s">
        <v>63</v>
      </c>
      <c r="D10" s="23" t="s">
        <v>62</v>
      </c>
      <c r="E10" s="24" t="s">
        <v>14</v>
      </c>
      <c r="F10" s="21">
        <v>0</v>
      </c>
      <c r="G10" s="25">
        <v>1498</v>
      </c>
      <c r="H10" s="26">
        <f t="shared" si="0"/>
        <v>1498</v>
      </c>
      <c r="I10" s="21">
        <v>0</v>
      </c>
      <c r="J10" s="25">
        <v>1417</v>
      </c>
      <c r="K10" s="26">
        <f t="shared" si="1"/>
        <v>1417</v>
      </c>
      <c r="L10" s="27">
        <f t="shared" ref="L10:L11" si="5">K10-H10</f>
        <v>-81</v>
      </c>
      <c r="M10" s="28">
        <f t="shared" ref="M10:M11" si="6">K10/H10</f>
        <v>0.94592790387182912</v>
      </c>
      <c r="N10" s="148">
        <v>0</v>
      </c>
    </row>
    <row r="11" spans="1:14" ht="15" customHeight="1">
      <c r="A11" s="21">
        <f t="shared" si="4"/>
        <v>6</v>
      </c>
      <c r="B11" s="174">
        <v>43128</v>
      </c>
      <c r="C11" s="22" t="s">
        <v>63</v>
      </c>
      <c r="D11" s="23" t="s">
        <v>62</v>
      </c>
      <c r="E11" s="24" t="s">
        <v>14</v>
      </c>
      <c r="F11" s="21">
        <v>0</v>
      </c>
      <c r="G11" s="25">
        <v>1498</v>
      </c>
      <c r="H11" s="26">
        <f t="shared" si="0"/>
        <v>1498</v>
      </c>
      <c r="I11" s="21">
        <v>0</v>
      </c>
      <c r="J11" s="25">
        <v>1407</v>
      </c>
      <c r="K11" s="26">
        <f t="shared" si="1"/>
        <v>1407</v>
      </c>
      <c r="L11" s="27">
        <f t="shared" si="5"/>
        <v>-91</v>
      </c>
      <c r="M11" s="28">
        <f t="shared" si="6"/>
        <v>0.93925233644859818</v>
      </c>
      <c r="N11" s="148">
        <v>0</v>
      </c>
    </row>
    <row r="12" spans="1:14" ht="15" customHeight="1">
      <c r="A12" s="21">
        <f t="shared" si="4"/>
        <v>7</v>
      </c>
      <c r="B12" s="174">
        <v>43131</v>
      </c>
      <c r="C12" s="22" t="s">
        <v>59</v>
      </c>
      <c r="D12" s="23" t="s">
        <v>64</v>
      </c>
      <c r="E12" s="24" t="s">
        <v>14</v>
      </c>
      <c r="F12" s="21">
        <v>840</v>
      </c>
      <c r="G12" s="25">
        <v>537</v>
      </c>
      <c r="H12" s="26">
        <f t="shared" si="0"/>
        <v>1377</v>
      </c>
      <c r="I12" s="21">
        <v>790</v>
      </c>
      <c r="J12" s="25">
        <v>410</v>
      </c>
      <c r="K12" s="26">
        <f t="shared" si="1"/>
        <v>1200</v>
      </c>
      <c r="L12" s="27">
        <f t="shared" si="2"/>
        <v>-177</v>
      </c>
      <c r="M12" s="28">
        <f t="shared" si="3"/>
        <v>0.8714596949891068</v>
      </c>
      <c r="N12" s="148">
        <v>14954.4</v>
      </c>
    </row>
    <row r="13" spans="1:14">
      <c r="A13" s="267" t="s">
        <v>11</v>
      </c>
      <c r="B13" s="268"/>
      <c r="C13" s="268"/>
      <c r="D13" s="268"/>
      <c r="E13" s="269"/>
      <c r="F13" s="29">
        <f t="shared" ref="F13:K13" si="7">SUM(F6:F12)</f>
        <v>840</v>
      </c>
      <c r="G13" s="30">
        <f t="shared" si="7"/>
        <v>9331</v>
      </c>
      <c r="H13" s="31">
        <f t="shared" si="7"/>
        <v>10171</v>
      </c>
      <c r="I13" s="29">
        <f t="shared" si="7"/>
        <v>790</v>
      </c>
      <c r="J13" s="30">
        <f t="shared" si="7"/>
        <v>8129</v>
      </c>
      <c r="K13" s="31">
        <f t="shared" si="7"/>
        <v>8919</v>
      </c>
      <c r="L13" s="32">
        <f t="shared" si="2"/>
        <v>-1252</v>
      </c>
      <c r="M13" s="33">
        <f t="shared" si="3"/>
        <v>0.8769049257693442</v>
      </c>
      <c r="N13" s="154">
        <f>SUM(N6:N12)</f>
        <v>14954.4</v>
      </c>
    </row>
    <row r="14" spans="1:14">
      <c r="N14" s="149"/>
    </row>
    <row r="15" spans="1:14">
      <c r="N15" s="149"/>
    </row>
    <row r="16" spans="1:14">
      <c r="N16" s="149"/>
    </row>
    <row r="17" spans="14:14">
      <c r="N17" s="149"/>
    </row>
    <row r="18" spans="14:14">
      <c r="N18" s="149"/>
    </row>
    <row r="19" spans="14:14">
      <c r="N19" s="149"/>
    </row>
    <row r="20" spans="14:14">
      <c r="N20" s="149"/>
    </row>
    <row r="21" spans="14:14">
      <c r="N21" s="149"/>
    </row>
    <row r="22" spans="14:14">
      <c r="N22" s="149"/>
    </row>
    <row r="23" spans="14:14">
      <c r="N23" s="149"/>
    </row>
    <row r="24" spans="14:14">
      <c r="N24" s="149"/>
    </row>
    <row r="25" spans="14:14">
      <c r="N25" s="149"/>
    </row>
    <row r="26" spans="14:14">
      <c r="N26" s="149"/>
    </row>
    <row r="27" spans="14:14">
      <c r="N27" s="149"/>
    </row>
    <row r="28" spans="14:14">
      <c r="N28" s="149"/>
    </row>
    <row r="29" spans="14:14">
      <c r="N29" s="149"/>
    </row>
    <row r="30" spans="14:14">
      <c r="N30" s="149"/>
    </row>
    <row r="31" spans="14:14">
      <c r="N31" s="149"/>
    </row>
    <row r="32" spans="14:14">
      <c r="N32" s="149"/>
    </row>
    <row r="33" spans="14:14">
      <c r="N33" s="149"/>
    </row>
    <row r="34" spans="14:14">
      <c r="N34" s="149"/>
    </row>
    <row r="35" spans="14:14">
      <c r="N35" s="149"/>
    </row>
    <row r="36" spans="14:14">
      <c r="N36" s="149"/>
    </row>
    <row r="37" spans="14:14">
      <c r="N37" s="149"/>
    </row>
  </sheetData>
  <mergeCells count="5">
    <mergeCell ref="A1:M1"/>
    <mergeCell ref="F4:H4"/>
    <mergeCell ref="I4:K4"/>
    <mergeCell ref="A13:E13"/>
    <mergeCell ref="N4:N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0"/>
  <sheetViews>
    <sheetView topLeftCell="D4" workbookViewId="0">
      <selection activeCell="P35" sqref="P6:P35"/>
    </sheetView>
  </sheetViews>
  <sheetFormatPr defaultRowHeight="15"/>
  <cols>
    <col min="1" max="1" width="5" bestFit="1" customWidth="1"/>
    <col min="2" max="2" width="10.7109375" bestFit="1" customWidth="1"/>
    <col min="3" max="3" width="9.28515625" bestFit="1" customWidth="1"/>
    <col min="4" max="4" width="33.42578125" customWidth="1"/>
    <col min="5" max="5" width="19.28515625" customWidth="1"/>
    <col min="6" max="11" width="8.7109375" customWidth="1"/>
    <col min="12" max="12" width="11.5703125" bestFit="1" customWidth="1"/>
    <col min="13" max="13" width="21.85546875" customWidth="1"/>
    <col min="14" max="15" width="13.7109375" customWidth="1"/>
    <col min="16" max="16" width="15.85546875" customWidth="1"/>
  </cols>
  <sheetData>
    <row r="1" spans="1:16" ht="23.25">
      <c r="A1" s="260" t="s">
        <v>40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</row>
    <row r="4" spans="1:16" s="63" customFormat="1" ht="15" customHeight="1">
      <c r="B4" s="1"/>
      <c r="C4" s="1"/>
      <c r="D4" s="1"/>
      <c r="E4" s="1"/>
      <c r="F4" s="276" t="s">
        <v>0</v>
      </c>
      <c r="G4" s="262"/>
      <c r="H4" s="263"/>
      <c r="I4" s="264" t="s">
        <v>1</v>
      </c>
      <c r="J4" s="265"/>
      <c r="K4" s="266"/>
      <c r="L4" s="3" t="s">
        <v>2</v>
      </c>
      <c r="M4" s="130" t="s">
        <v>3</v>
      </c>
      <c r="N4" s="302" t="s">
        <v>36</v>
      </c>
      <c r="O4" s="304" t="s">
        <v>37</v>
      </c>
      <c r="P4" s="270" t="s">
        <v>41</v>
      </c>
    </row>
    <row r="5" spans="1:16" s="68" customFormat="1" ht="15.75">
      <c r="A5" s="5" t="s">
        <v>4</v>
      </c>
      <c r="B5" s="6" t="s">
        <v>5</v>
      </c>
      <c r="C5" s="6" t="s">
        <v>6</v>
      </c>
      <c r="D5" s="6" t="s">
        <v>7</v>
      </c>
      <c r="E5" s="7" t="s">
        <v>8</v>
      </c>
      <c r="F5" s="8" t="s">
        <v>9</v>
      </c>
      <c r="G5" s="9" t="s">
        <v>10</v>
      </c>
      <c r="H5" s="10" t="s">
        <v>11</v>
      </c>
      <c r="I5" s="8" t="s">
        <v>9</v>
      </c>
      <c r="J5" s="9" t="s">
        <v>10</v>
      </c>
      <c r="K5" s="10" t="s">
        <v>11</v>
      </c>
      <c r="L5" s="11" t="s">
        <v>12</v>
      </c>
      <c r="M5" s="12" t="s">
        <v>13</v>
      </c>
      <c r="N5" s="303"/>
      <c r="O5" s="305"/>
      <c r="P5" s="271"/>
    </row>
    <row r="6" spans="1:16" ht="15" customHeight="1">
      <c r="A6" s="13">
        <v>1</v>
      </c>
      <c r="B6" s="138"/>
      <c r="C6" s="71"/>
      <c r="D6" s="86"/>
      <c r="E6" s="87"/>
      <c r="F6" s="21"/>
      <c r="G6" s="25"/>
      <c r="H6" s="25">
        <f>F6+G6</f>
        <v>0</v>
      </c>
      <c r="I6" s="21"/>
      <c r="J6" s="25"/>
      <c r="K6" s="25">
        <f t="shared" ref="K6:K25" si="0">I6+J6</f>
        <v>0</v>
      </c>
      <c r="L6" s="131">
        <f t="shared" ref="L6:L36" si="1">K6-H6</f>
        <v>0</v>
      </c>
      <c r="M6" s="132" t="e">
        <f>K6/H6</f>
        <v>#DIV/0!</v>
      </c>
      <c r="N6" s="133">
        <v>1523</v>
      </c>
      <c r="O6" s="143">
        <f t="shared" ref="O6:O25" si="2">K6/N6</f>
        <v>0</v>
      </c>
      <c r="P6" s="153"/>
    </row>
    <row r="7" spans="1:16" ht="15" customHeight="1">
      <c r="A7" s="21">
        <f>A6+1</f>
        <v>2</v>
      </c>
      <c r="B7" s="139"/>
      <c r="C7" s="76"/>
      <c r="D7" s="89"/>
      <c r="E7" s="90"/>
      <c r="F7" s="21"/>
      <c r="G7" s="25"/>
      <c r="H7" s="25">
        <f t="shared" ref="H7:H25" si="3">F7+G7</f>
        <v>0</v>
      </c>
      <c r="I7" s="21"/>
      <c r="J7" s="25"/>
      <c r="K7" s="25">
        <f t="shared" si="0"/>
        <v>0</v>
      </c>
      <c r="L7" s="131">
        <f t="shared" si="1"/>
        <v>0</v>
      </c>
      <c r="M7" s="132" t="e">
        <f>K7/H7</f>
        <v>#DIV/0!</v>
      </c>
      <c r="N7" s="133">
        <v>1523</v>
      </c>
      <c r="O7" s="143">
        <f t="shared" si="2"/>
        <v>0</v>
      </c>
      <c r="P7" s="155"/>
    </row>
    <row r="8" spans="1:16" ht="15" customHeight="1">
      <c r="A8" s="21">
        <f t="shared" ref="A8:A22" si="4">A7+1</f>
        <v>3</v>
      </c>
      <c r="B8" s="139"/>
      <c r="C8" s="76"/>
      <c r="D8" s="89"/>
      <c r="E8" s="90"/>
      <c r="F8" s="21"/>
      <c r="G8" s="25"/>
      <c r="H8" s="25">
        <f t="shared" si="3"/>
        <v>0</v>
      </c>
      <c r="I8" s="21"/>
      <c r="J8" s="25"/>
      <c r="K8" s="25">
        <f t="shared" si="0"/>
        <v>0</v>
      </c>
      <c r="L8" s="131">
        <f t="shared" si="1"/>
        <v>0</v>
      </c>
      <c r="M8" s="132" t="e">
        <f t="shared" ref="M8:M25" si="5">K8/H8</f>
        <v>#DIV/0!</v>
      </c>
      <c r="N8" s="133">
        <v>1523</v>
      </c>
      <c r="O8" s="143">
        <f t="shared" si="2"/>
        <v>0</v>
      </c>
      <c r="P8" s="155"/>
    </row>
    <row r="9" spans="1:16" ht="15" customHeight="1">
      <c r="A9" s="21">
        <f t="shared" si="4"/>
        <v>4</v>
      </c>
      <c r="B9" s="139"/>
      <c r="C9" s="76"/>
      <c r="D9" s="89"/>
      <c r="E9" s="90"/>
      <c r="F9" s="21"/>
      <c r="G9" s="25"/>
      <c r="H9" s="25">
        <f t="shared" si="3"/>
        <v>0</v>
      </c>
      <c r="I9" s="21"/>
      <c r="J9" s="25"/>
      <c r="K9" s="25">
        <f t="shared" si="0"/>
        <v>0</v>
      </c>
      <c r="L9" s="131">
        <f t="shared" si="1"/>
        <v>0</v>
      </c>
      <c r="M9" s="132" t="e">
        <f t="shared" si="5"/>
        <v>#DIV/0!</v>
      </c>
      <c r="N9" s="133">
        <v>1523</v>
      </c>
      <c r="O9" s="143">
        <f t="shared" si="2"/>
        <v>0</v>
      </c>
      <c r="P9" s="155"/>
    </row>
    <row r="10" spans="1:16" ht="15" customHeight="1">
      <c r="A10" s="21">
        <f t="shared" si="4"/>
        <v>5</v>
      </c>
      <c r="B10" s="139"/>
      <c r="C10" s="76"/>
      <c r="D10" s="89"/>
      <c r="E10" s="90"/>
      <c r="F10" s="21"/>
      <c r="G10" s="25"/>
      <c r="H10" s="25">
        <f t="shared" si="3"/>
        <v>0</v>
      </c>
      <c r="I10" s="21"/>
      <c r="J10" s="25"/>
      <c r="K10" s="25">
        <f t="shared" si="0"/>
        <v>0</v>
      </c>
      <c r="L10" s="131">
        <f t="shared" si="1"/>
        <v>0</v>
      </c>
      <c r="M10" s="132" t="e">
        <f t="shared" si="5"/>
        <v>#DIV/0!</v>
      </c>
      <c r="N10" s="133">
        <v>1523</v>
      </c>
      <c r="O10" s="143">
        <f t="shared" si="2"/>
        <v>0</v>
      </c>
      <c r="P10" s="155"/>
    </row>
    <row r="11" spans="1:16" ht="15" customHeight="1">
      <c r="A11" s="21">
        <f t="shared" si="4"/>
        <v>6</v>
      </c>
      <c r="B11" s="139"/>
      <c r="C11" s="76"/>
      <c r="D11" s="89"/>
      <c r="E11" s="90"/>
      <c r="F11" s="21"/>
      <c r="G11" s="25"/>
      <c r="H11" s="25">
        <f t="shared" si="3"/>
        <v>0</v>
      </c>
      <c r="I11" s="21"/>
      <c r="J11" s="25"/>
      <c r="K11" s="25">
        <f t="shared" si="0"/>
        <v>0</v>
      </c>
      <c r="L11" s="131">
        <f t="shared" si="1"/>
        <v>0</v>
      </c>
      <c r="M11" s="132" t="e">
        <f t="shared" si="5"/>
        <v>#DIV/0!</v>
      </c>
      <c r="N11" s="133">
        <v>1523</v>
      </c>
      <c r="O11" s="143">
        <f t="shared" si="2"/>
        <v>0</v>
      </c>
      <c r="P11" s="155"/>
    </row>
    <row r="12" spans="1:16" ht="15" customHeight="1">
      <c r="A12" s="21">
        <f t="shared" si="4"/>
        <v>7</v>
      </c>
      <c r="B12" s="139"/>
      <c r="C12" s="76"/>
      <c r="D12" s="89"/>
      <c r="E12" s="90"/>
      <c r="F12" s="21"/>
      <c r="G12" s="25"/>
      <c r="H12" s="25">
        <f t="shared" si="3"/>
        <v>0</v>
      </c>
      <c r="I12" s="21"/>
      <c r="J12" s="25"/>
      <c r="K12" s="25">
        <f t="shared" si="0"/>
        <v>0</v>
      </c>
      <c r="L12" s="131">
        <f t="shared" si="1"/>
        <v>0</v>
      </c>
      <c r="M12" s="132" t="e">
        <f t="shared" si="5"/>
        <v>#DIV/0!</v>
      </c>
      <c r="N12" s="133">
        <v>1523</v>
      </c>
      <c r="O12" s="143">
        <f t="shared" si="2"/>
        <v>0</v>
      </c>
      <c r="P12" s="155"/>
    </row>
    <row r="13" spans="1:16" ht="15" customHeight="1">
      <c r="A13" s="21">
        <f t="shared" si="4"/>
        <v>8</v>
      </c>
      <c r="B13" s="139"/>
      <c r="C13" s="76"/>
      <c r="D13" s="89"/>
      <c r="E13" s="90"/>
      <c r="F13" s="21"/>
      <c r="G13" s="25"/>
      <c r="H13" s="25">
        <f t="shared" si="3"/>
        <v>0</v>
      </c>
      <c r="I13" s="21"/>
      <c r="J13" s="25"/>
      <c r="K13" s="25">
        <f t="shared" si="0"/>
        <v>0</v>
      </c>
      <c r="L13" s="131">
        <f t="shared" si="1"/>
        <v>0</v>
      </c>
      <c r="M13" s="132" t="e">
        <f t="shared" si="5"/>
        <v>#DIV/0!</v>
      </c>
      <c r="N13" s="133">
        <v>1523</v>
      </c>
      <c r="O13" s="143">
        <f t="shared" si="2"/>
        <v>0</v>
      </c>
      <c r="P13" s="155"/>
    </row>
    <row r="14" spans="1:16" ht="15" customHeight="1">
      <c r="A14" s="21">
        <f t="shared" si="4"/>
        <v>9</v>
      </c>
      <c r="B14" s="139"/>
      <c r="C14" s="76"/>
      <c r="D14" s="89"/>
      <c r="E14" s="90"/>
      <c r="F14" s="21"/>
      <c r="G14" s="25"/>
      <c r="H14" s="25">
        <f t="shared" si="3"/>
        <v>0</v>
      </c>
      <c r="I14" s="21"/>
      <c r="J14" s="25"/>
      <c r="K14" s="25">
        <f t="shared" si="0"/>
        <v>0</v>
      </c>
      <c r="L14" s="131">
        <f t="shared" si="1"/>
        <v>0</v>
      </c>
      <c r="M14" s="132" t="e">
        <f t="shared" si="5"/>
        <v>#DIV/0!</v>
      </c>
      <c r="N14" s="133">
        <v>1523</v>
      </c>
      <c r="O14" s="143">
        <f t="shared" si="2"/>
        <v>0</v>
      </c>
      <c r="P14" s="155"/>
    </row>
    <row r="15" spans="1:16" ht="15" customHeight="1">
      <c r="A15" s="21">
        <f t="shared" si="4"/>
        <v>10</v>
      </c>
      <c r="B15" s="139"/>
      <c r="C15" s="76"/>
      <c r="D15" s="89"/>
      <c r="E15" s="90"/>
      <c r="F15" s="21"/>
      <c r="G15" s="25"/>
      <c r="H15" s="25">
        <f t="shared" si="3"/>
        <v>0</v>
      </c>
      <c r="I15" s="21"/>
      <c r="J15" s="25"/>
      <c r="K15" s="25">
        <f t="shared" si="0"/>
        <v>0</v>
      </c>
      <c r="L15" s="131">
        <f t="shared" si="1"/>
        <v>0</v>
      </c>
      <c r="M15" s="132" t="e">
        <f t="shared" si="5"/>
        <v>#DIV/0!</v>
      </c>
      <c r="N15" s="133">
        <v>1523</v>
      </c>
      <c r="O15" s="143">
        <f t="shared" si="2"/>
        <v>0</v>
      </c>
      <c r="P15" s="155"/>
    </row>
    <row r="16" spans="1:16" ht="15" customHeight="1">
      <c r="A16" s="21">
        <f t="shared" si="4"/>
        <v>11</v>
      </c>
      <c r="B16" s="139"/>
      <c r="C16" s="76"/>
      <c r="D16" s="89"/>
      <c r="E16" s="90"/>
      <c r="F16" s="21"/>
      <c r="G16" s="25"/>
      <c r="H16" s="25">
        <f t="shared" si="3"/>
        <v>0</v>
      </c>
      <c r="I16" s="21"/>
      <c r="J16" s="25"/>
      <c r="K16" s="25">
        <f t="shared" si="0"/>
        <v>0</v>
      </c>
      <c r="L16" s="131">
        <f t="shared" si="1"/>
        <v>0</v>
      </c>
      <c r="M16" s="132" t="e">
        <f t="shared" si="5"/>
        <v>#DIV/0!</v>
      </c>
      <c r="N16" s="133">
        <v>1523</v>
      </c>
      <c r="O16" s="143">
        <f t="shared" si="2"/>
        <v>0</v>
      </c>
      <c r="P16" s="155"/>
    </row>
    <row r="17" spans="1:16" ht="15" customHeight="1">
      <c r="A17" s="21">
        <f t="shared" si="4"/>
        <v>12</v>
      </c>
      <c r="B17" s="139"/>
      <c r="C17" s="76"/>
      <c r="D17" s="89"/>
      <c r="E17" s="90"/>
      <c r="F17" s="21"/>
      <c r="G17" s="25"/>
      <c r="H17" s="25">
        <f t="shared" si="3"/>
        <v>0</v>
      </c>
      <c r="I17" s="21"/>
      <c r="J17" s="25"/>
      <c r="K17" s="25">
        <f t="shared" si="0"/>
        <v>0</v>
      </c>
      <c r="L17" s="131">
        <f t="shared" si="1"/>
        <v>0</v>
      </c>
      <c r="M17" s="132" t="e">
        <f t="shared" si="5"/>
        <v>#DIV/0!</v>
      </c>
      <c r="N17" s="133">
        <v>1523</v>
      </c>
      <c r="O17" s="143">
        <f t="shared" si="2"/>
        <v>0</v>
      </c>
      <c r="P17" s="155"/>
    </row>
    <row r="18" spans="1:16" ht="15" customHeight="1">
      <c r="A18" s="21">
        <f t="shared" si="4"/>
        <v>13</v>
      </c>
      <c r="B18" s="139"/>
      <c r="C18" s="76"/>
      <c r="D18" s="89"/>
      <c r="E18" s="90"/>
      <c r="F18" s="21"/>
      <c r="G18" s="25"/>
      <c r="H18" s="25">
        <f t="shared" si="3"/>
        <v>0</v>
      </c>
      <c r="I18" s="21"/>
      <c r="J18" s="25"/>
      <c r="K18" s="25">
        <f t="shared" si="0"/>
        <v>0</v>
      </c>
      <c r="L18" s="131">
        <f t="shared" si="1"/>
        <v>0</v>
      </c>
      <c r="M18" s="132" t="e">
        <f t="shared" si="5"/>
        <v>#DIV/0!</v>
      </c>
      <c r="N18" s="133">
        <v>200</v>
      </c>
      <c r="O18" s="143">
        <f t="shared" si="2"/>
        <v>0</v>
      </c>
      <c r="P18" s="155"/>
    </row>
    <row r="19" spans="1:16" ht="15" customHeight="1">
      <c r="A19" s="21">
        <f t="shared" si="4"/>
        <v>14</v>
      </c>
      <c r="B19" s="139"/>
      <c r="C19" s="76"/>
      <c r="D19" s="89"/>
      <c r="E19" s="90"/>
      <c r="F19" s="21"/>
      <c r="G19" s="25"/>
      <c r="H19" s="25">
        <f t="shared" si="3"/>
        <v>0</v>
      </c>
      <c r="I19" s="21"/>
      <c r="J19" s="25"/>
      <c r="K19" s="25">
        <f t="shared" si="0"/>
        <v>0</v>
      </c>
      <c r="L19" s="131">
        <f t="shared" si="1"/>
        <v>0</v>
      </c>
      <c r="M19" s="132" t="e">
        <f t="shared" si="5"/>
        <v>#DIV/0!</v>
      </c>
      <c r="N19" s="133">
        <v>1523</v>
      </c>
      <c r="O19" s="143">
        <f t="shared" si="2"/>
        <v>0</v>
      </c>
      <c r="P19" s="155"/>
    </row>
    <row r="20" spans="1:16" ht="15" customHeight="1">
      <c r="A20" s="21">
        <f t="shared" si="4"/>
        <v>15</v>
      </c>
      <c r="B20" s="139"/>
      <c r="C20" s="76"/>
      <c r="D20" s="89"/>
      <c r="E20" s="90"/>
      <c r="F20" s="21"/>
      <c r="G20" s="25"/>
      <c r="H20" s="25">
        <f t="shared" si="3"/>
        <v>0</v>
      </c>
      <c r="I20" s="21"/>
      <c r="J20" s="25"/>
      <c r="K20" s="25">
        <f t="shared" si="0"/>
        <v>0</v>
      </c>
      <c r="L20" s="131">
        <f t="shared" si="1"/>
        <v>0</v>
      </c>
      <c r="M20" s="132" t="e">
        <f t="shared" si="5"/>
        <v>#DIV/0!</v>
      </c>
      <c r="N20" s="133">
        <v>1523</v>
      </c>
      <c r="O20" s="143">
        <f t="shared" si="2"/>
        <v>0</v>
      </c>
      <c r="P20" s="155"/>
    </row>
    <row r="21" spans="1:16" ht="15" customHeight="1">
      <c r="A21" s="21">
        <f t="shared" si="4"/>
        <v>16</v>
      </c>
      <c r="B21" s="139"/>
      <c r="C21" s="76"/>
      <c r="D21" s="89"/>
      <c r="E21" s="90"/>
      <c r="F21" s="21"/>
      <c r="G21" s="25"/>
      <c r="H21" s="25">
        <f t="shared" si="3"/>
        <v>0</v>
      </c>
      <c r="I21" s="21"/>
      <c r="J21" s="25"/>
      <c r="K21" s="25">
        <f t="shared" si="0"/>
        <v>0</v>
      </c>
      <c r="L21" s="131">
        <f t="shared" si="1"/>
        <v>0</v>
      </c>
      <c r="M21" s="132" t="e">
        <f t="shared" si="5"/>
        <v>#DIV/0!</v>
      </c>
      <c r="N21" s="133">
        <v>1523</v>
      </c>
      <c r="O21" s="143">
        <f t="shared" si="2"/>
        <v>0</v>
      </c>
      <c r="P21" s="155"/>
    </row>
    <row r="22" spans="1:16" ht="15" customHeight="1">
      <c r="A22" s="21">
        <f t="shared" si="4"/>
        <v>17</v>
      </c>
      <c r="B22" s="139"/>
      <c r="C22" s="76"/>
      <c r="D22" s="89"/>
      <c r="E22" s="90"/>
      <c r="F22" s="21"/>
      <c r="G22" s="25"/>
      <c r="H22" s="25">
        <f t="shared" si="3"/>
        <v>0</v>
      </c>
      <c r="I22" s="21"/>
      <c r="J22" s="25"/>
      <c r="K22" s="25">
        <f t="shared" si="0"/>
        <v>0</v>
      </c>
      <c r="L22" s="131">
        <f t="shared" si="1"/>
        <v>0</v>
      </c>
      <c r="M22" s="132" t="e">
        <f t="shared" si="5"/>
        <v>#DIV/0!</v>
      </c>
      <c r="N22" s="133">
        <v>200</v>
      </c>
      <c r="O22" s="143">
        <f t="shared" si="2"/>
        <v>0</v>
      </c>
      <c r="P22" s="155"/>
    </row>
    <row r="23" spans="1:16" ht="15" customHeight="1">
      <c r="A23" s="21">
        <v>18</v>
      </c>
      <c r="B23" s="139"/>
      <c r="C23" s="76"/>
      <c r="D23" s="89"/>
      <c r="E23" s="90"/>
      <c r="F23" s="21"/>
      <c r="G23" s="25"/>
      <c r="H23" s="25">
        <f>F23+G23</f>
        <v>0</v>
      </c>
      <c r="I23" s="21"/>
      <c r="J23" s="25"/>
      <c r="K23" s="25">
        <f>I23+J23</f>
        <v>0</v>
      </c>
      <c r="L23" s="131">
        <f>K23-H23</f>
        <v>0</v>
      </c>
      <c r="M23" s="132" t="e">
        <f>K23/H23</f>
        <v>#DIV/0!</v>
      </c>
      <c r="N23" s="133">
        <v>1523</v>
      </c>
      <c r="O23" s="143">
        <f>K23/N23</f>
        <v>0</v>
      </c>
      <c r="P23" s="155"/>
    </row>
    <row r="24" spans="1:16" ht="15" customHeight="1">
      <c r="A24" s="21">
        <v>19</v>
      </c>
      <c r="B24" s="139"/>
      <c r="C24" s="76"/>
      <c r="D24" s="89"/>
      <c r="E24" s="90"/>
      <c r="F24" s="21"/>
      <c r="G24" s="25"/>
      <c r="H24" s="25">
        <f t="shared" si="3"/>
        <v>0</v>
      </c>
      <c r="I24" s="21"/>
      <c r="J24" s="25"/>
      <c r="K24" s="25">
        <f t="shared" si="0"/>
        <v>0</v>
      </c>
      <c r="L24" s="131">
        <f t="shared" si="1"/>
        <v>0</v>
      </c>
      <c r="M24" s="132" t="e">
        <f t="shared" si="5"/>
        <v>#DIV/0!</v>
      </c>
      <c r="N24" s="133">
        <v>1523</v>
      </c>
      <c r="O24" s="143">
        <f t="shared" si="2"/>
        <v>0</v>
      </c>
      <c r="P24" s="155"/>
    </row>
    <row r="25" spans="1:16" ht="15" customHeight="1">
      <c r="A25" s="21">
        <v>20</v>
      </c>
      <c r="B25" s="139"/>
      <c r="C25" s="76"/>
      <c r="D25" s="89"/>
      <c r="E25" s="90"/>
      <c r="F25" s="21"/>
      <c r="G25" s="25"/>
      <c r="H25" s="25">
        <f t="shared" si="3"/>
        <v>0</v>
      </c>
      <c r="I25" s="21"/>
      <c r="J25" s="25"/>
      <c r="K25" s="25">
        <f t="shared" si="0"/>
        <v>0</v>
      </c>
      <c r="L25" s="131">
        <f t="shared" si="1"/>
        <v>0</v>
      </c>
      <c r="M25" s="132" t="e">
        <f t="shared" si="5"/>
        <v>#DIV/0!</v>
      </c>
      <c r="N25" s="133">
        <v>1523</v>
      </c>
      <c r="O25" s="143">
        <f t="shared" si="2"/>
        <v>0</v>
      </c>
      <c r="P25" s="155"/>
    </row>
    <row r="26" spans="1:16" ht="15" customHeight="1">
      <c r="A26" s="21">
        <v>21</v>
      </c>
      <c r="B26" s="139"/>
      <c r="C26" s="76"/>
      <c r="D26" s="89"/>
      <c r="E26" s="90"/>
      <c r="F26" s="21"/>
      <c r="G26" s="25"/>
      <c r="H26" s="25">
        <f t="shared" ref="H26:H34" si="6">F26+G26</f>
        <v>0</v>
      </c>
      <c r="I26" s="21"/>
      <c r="J26" s="25"/>
      <c r="K26" s="25">
        <f>I26+J26</f>
        <v>0</v>
      </c>
      <c r="L26" s="131">
        <f>K26-H26</f>
        <v>0</v>
      </c>
      <c r="M26" s="132" t="e">
        <f>K26/H26</f>
        <v>#DIV/0!</v>
      </c>
      <c r="N26" s="133">
        <v>1523</v>
      </c>
      <c r="O26" s="143">
        <f>K26/N26</f>
        <v>0</v>
      </c>
      <c r="P26" s="155"/>
    </row>
    <row r="27" spans="1:16" ht="15" customHeight="1">
      <c r="A27" s="21">
        <v>22</v>
      </c>
      <c r="B27" s="139"/>
      <c r="C27" s="76"/>
      <c r="D27" s="89"/>
      <c r="E27" s="90"/>
      <c r="F27" s="21"/>
      <c r="G27" s="25"/>
      <c r="H27" s="25">
        <f t="shared" si="6"/>
        <v>0</v>
      </c>
      <c r="I27" s="21"/>
      <c r="J27" s="25"/>
      <c r="K27" s="25">
        <f>I27+J27</f>
        <v>0</v>
      </c>
      <c r="L27" s="131">
        <f>K27-H27</f>
        <v>0</v>
      </c>
      <c r="M27" s="132" t="e">
        <f>K27/H27</f>
        <v>#DIV/0!</v>
      </c>
      <c r="N27" s="133">
        <v>1523</v>
      </c>
      <c r="O27" s="143">
        <f>K27/N27</f>
        <v>0</v>
      </c>
      <c r="P27" s="155"/>
    </row>
    <row r="28" spans="1:16" ht="15" customHeight="1">
      <c r="A28" s="21">
        <v>23</v>
      </c>
      <c r="B28" s="139"/>
      <c r="C28" s="76"/>
      <c r="D28" s="89"/>
      <c r="E28" s="90"/>
      <c r="F28" s="21"/>
      <c r="G28" s="25"/>
      <c r="H28" s="25">
        <f t="shared" si="6"/>
        <v>0</v>
      </c>
      <c r="I28" s="21"/>
      <c r="J28" s="25"/>
      <c r="K28" s="25">
        <f t="shared" ref="K28:K34" si="7">I28+J28</f>
        <v>0</v>
      </c>
      <c r="L28" s="131">
        <f t="shared" ref="L28:L34" si="8">K28-H28</f>
        <v>0</v>
      </c>
      <c r="M28" s="132" t="e">
        <f t="shared" ref="M28:M34" si="9">K28/H28</f>
        <v>#DIV/0!</v>
      </c>
      <c r="N28" s="133">
        <v>1523</v>
      </c>
      <c r="O28" s="143">
        <f t="shared" ref="O28:O34" si="10">K28/N28</f>
        <v>0</v>
      </c>
      <c r="P28" s="155"/>
    </row>
    <row r="29" spans="1:16" ht="15" customHeight="1">
      <c r="A29" s="21">
        <v>24</v>
      </c>
      <c r="B29" s="139"/>
      <c r="C29" s="76"/>
      <c r="D29" s="89"/>
      <c r="E29" s="90"/>
      <c r="F29" s="21"/>
      <c r="G29" s="25"/>
      <c r="H29" s="25">
        <f t="shared" si="6"/>
        <v>0</v>
      </c>
      <c r="I29" s="21"/>
      <c r="J29" s="25"/>
      <c r="K29" s="25">
        <f t="shared" si="7"/>
        <v>0</v>
      </c>
      <c r="L29" s="131">
        <f t="shared" si="8"/>
        <v>0</v>
      </c>
      <c r="M29" s="132" t="e">
        <f t="shared" si="9"/>
        <v>#DIV/0!</v>
      </c>
      <c r="N29" s="133">
        <v>1523</v>
      </c>
      <c r="O29" s="143">
        <f t="shared" si="10"/>
        <v>0</v>
      </c>
      <c r="P29" s="155"/>
    </row>
    <row r="30" spans="1:16" ht="15" customHeight="1">
      <c r="A30" s="21">
        <v>25</v>
      </c>
      <c r="B30" s="139"/>
      <c r="C30" s="76"/>
      <c r="D30" s="89"/>
      <c r="E30" s="90"/>
      <c r="F30" s="21"/>
      <c r="G30" s="25"/>
      <c r="H30" s="25">
        <f>F30+G30</f>
        <v>0</v>
      </c>
      <c r="I30" s="21"/>
      <c r="J30" s="25"/>
      <c r="K30" s="25">
        <f>I30+J30</f>
        <v>0</v>
      </c>
      <c r="L30" s="131">
        <f>K30-H30</f>
        <v>0</v>
      </c>
      <c r="M30" s="132" t="e">
        <f>K30/H30</f>
        <v>#DIV/0!</v>
      </c>
      <c r="N30" s="133">
        <v>1523</v>
      </c>
      <c r="O30" s="143">
        <f>K30/N30</f>
        <v>0</v>
      </c>
      <c r="P30" s="155"/>
    </row>
    <row r="31" spans="1:16" ht="15" customHeight="1">
      <c r="A31" s="21">
        <v>26</v>
      </c>
      <c r="B31" s="139"/>
      <c r="C31" s="76"/>
      <c r="D31" s="89"/>
      <c r="E31" s="90"/>
      <c r="F31" s="21"/>
      <c r="G31" s="25"/>
      <c r="H31" s="25">
        <f>F31+G31</f>
        <v>0</v>
      </c>
      <c r="I31" s="21"/>
      <c r="J31" s="25"/>
      <c r="K31" s="25">
        <f>I31+J31</f>
        <v>0</v>
      </c>
      <c r="L31" s="131">
        <f>K31-H31</f>
        <v>0</v>
      </c>
      <c r="M31" s="132" t="e">
        <f>K31/H31</f>
        <v>#DIV/0!</v>
      </c>
      <c r="N31" s="133">
        <v>1523</v>
      </c>
      <c r="O31" s="143">
        <f>K31/N31</f>
        <v>0</v>
      </c>
      <c r="P31" s="155"/>
    </row>
    <row r="32" spans="1:16" ht="15" customHeight="1">
      <c r="A32" s="21">
        <v>27</v>
      </c>
      <c r="B32" s="139"/>
      <c r="C32" s="76"/>
      <c r="D32" s="89"/>
      <c r="E32" s="90"/>
      <c r="F32" s="21"/>
      <c r="G32" s="25"/>
      <c r="H32" s="25">
        <f>F32+G32</f>
        <v>0</v>
      </c>
      <c r="I32" s="21"/>
      <c r="J32" s="25"/>
      <c r="K32" s="25">
        <f>I32+J32</f>
        <v>0</v>
      </c>
      <c r="L32" s="131">
        <f>K32-H32</f>
        <v>0</v>
      </c>
      <c r="M32" s="132" t="e">
        <f>K32/H32</f>
        <v>#DIV/0!</v>
      </c>
      <c r="N32" s="133">
        <v>200</v>
      </c>
      <c r="O32" s="143">
        <f>K32/N32</f>
        <v>0</v>
      </c>
      <c r="P32" s="155"/>
    </row>
    <row r="33" spans="1:16" ht="15" customHeight="1">
      <c r="A33" s="21">
        <v>28</v>
      </c>
      <c r="B33" s="139"/>
      <c r="C33" s="76"/>
      <c r="D33" s="89"/>
      <c r="E33" s="90"/>
      <c r="F33" s="21"/>
      <c r="G33" s="25"/>
      <c r="H33" s="25">
        <f t="shared" si="6"/>
        <v>0</v>
      </c>
      <c r="I33" s="21"/>
      <c r="J33" s="25"/>
      <c r="K33" s="25">
        <f t="shared" si="7"/>
        <v>0</v>
      </c>
      <c r="L33" s="131">
        <f t="shared" si="8"/>
        <v>0</v>
      </c>
      <c r="M33" s="132" t="e">
        <f t="shared" si="9"/>
        <v>#DIV/0!</v>
      </c>
      <c r="N33" s="133">
        <v>1523</v>
      </c>
      <c r="O33" s="143">
        <f t="shared" si="10"/>
        <v>0</v>
      </c>
      <c r="P33" s="155"/>
    </row>
    <row r="34" spans="1:16" ht="15" customHeight="1">
      <c r="A34" s="21">
        <v>29</v>
      </c>
      <c r="B34" s="139"/>
      <c r="C34" s="76"/>
      <c r="D34" s="89"/>
      <c r="E34" s="90"/>
      <c r="F34" s="21"/>
      <c r="G34" s="25"/>
      <c r="H34" s="25">
        <f t="shared" si="6"/>
        <v>0</v>
      </c>
      <c r="I34" s="21"/>
      <c r="J34" s="25"/>
      <c r="K34" s="25">
        <f t="shared" si="7"/>
        <v>0</v>
      </c>
      <c r="L34" s="131">
        <f t="shared" si="8"/>
        <v>0</v>
      </c>
      <c r="M34" s="132" t="e">
        <f t="shared" si="9"/>
        <v>#DIV/0!</v>
      </c>
      <c r="N34" s="133">
        <v>1523</v>
      </c>
      <c r="O34" s="143">
        <f t="shared" si="10"/>
        <v>0</v>
      </c>
      <c r="P34" s="155"/>
    </row>
    <row r="35" spans="1:16" ht="15" customHeight="1">
      <c r="A35" s="21">
        <v>30</v>
      </c>
      <c r="B35" s="139"/>
      <c r="C35" s="76"/>
      <c r="D35" s="89"/>
      <c r="E35" s="90"/>
      <c r="F35" s="21"/>
      <c r="G35" s="25"/>
      <c r="H35" s="25">
        <f>F35+G35</f>
        <v>0</v>
      </c>
      <c r="I35" s="21"/>
      <c r="J35" s="25"/>
      <c r="K35" s="25">
        <f>I35+J35</f>
        <v>0</v>
      </c>
      <c r="L35" s="131">
        <f>K35-H35</f>
        <v>0</v>
      </c>
      <c r="M35" s="132" t="e">
        <f>K35/H35</f>
        <v>#DIV/0!</v>
      </c>
      <c r="N35" s="133">
        <v>1523</v>
      </c>
      <c r="O35" s="143">
        <f>K35/N35</f>
        <v>0</v>
      </c>
      <c r="P35" s="155"/>
    </row>
    <row r="36" spans="1:16" ht="15" customHeight="1">
      <c r="A36" s="267" t="s">
        <v>11</v>
      </c>
      <c r="B36" s="268"/>
      <c r="C36" s="268"/>
      <c r="D36" s="268"/>
      <c r="E36" s="269"/>
      <c r="F36" s="29">
        <f t="shared" ref="F36:K36" si="11">SUM(F6:F24)</f>
        <v>0</v>
      </c>
      <c r="G36" s="29">
        <f t="shared" si="11"/>
        <v>0</v>
      </c>
      <c r="H36" s="29">
        <f t="shared" si="11"/>
        <v>0</v>
      </c>
      <c r="I36" s="29">
        <f t="shared" si="11"/>
        <v>0</v>
      </c>
      <c r="J36" s="29">
        <f t="shared" si="11"/>
        <v>0</v>
      </c>
      <c r="K36" s="29">
        <f t="shared" si="11"/>
        <v>0</v>
      </c>
      <c r="L36" s="141">
        <f t="shared" si="1"/>
        <v>0</v>
      </c>
      <c r="M36" s="136" t="e">
        <f>K36/H36</f>
        <v>#DIV/0!</v>
      </c>
      <c r="N36" s="137" t="s">
        <v>19</v>
      </c>
      <c r="O36" s="146" t="s">
        <v>19</v>
      </c>
      <c r="P36" s="147">
        <f>SUM(P6:P27)</f>
        <v>0</v>
      </c>
    </row>
    <row r="37" spans="1:16" ht="15" customHeight="1"/>
    <row r="38" spans="1:16" ht="15" customHeight="1"/>
    <row r="39" spans="1:16" ht="15" customHeight="1">
      <c r="B39" s="39" t="s">
        <v>16</v>
      </c>
    </row>
    <row r="40" spans="1:16" ht="15" customHeight="1"/>
  </sheetData>
  <mergeCells count="7">
    <mergeCell ref="P4:P5"/>
    <mergeCell ref="A36:E36"/>
    <mergeCell ref="A1:O1"/>
    <mergeCell ref="F4:H4"/>
    <mergeCell ref="I4:K4"/>
    <mergeCell ref="N4:N5"/>
    <mergeCell ref="O4:O5"/>
  </mergeCells>
  <pageMargins left="0.511811024" right="0.511811024" top="0.32" bottom="0.36" header="0.31496062000000002" footer="0.31496062000000002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3"/>
  <sheetViews>
    <sheetView topLeftCell="D17" workbookViewId="0">
      <selection activeCell="P28" sqref="P6:P28"/>
    </sheetView>
  </sheetViews>
  <sheetFormatPr defaultRowHeight="15"/>
  <cols>
    <col min="1" max="1" width="5" bestFit="1" customWidth="1"/>
    <col min="2" max="2" width="10.7109375" bestFit="1" customWidth="1"/>
    <col min="3" max="3" width="9.28515625" bestFit="1" customWidth="1"/>
    <col min="4" max="4" width="33.42578125" customWidth="1"/>
    <col min="5" max="5" width="19.28515625" customWidth="1"/>
    <col min="6" max="11" width="8.7109375" customWidth="1"/>
    <col min="12" max="12" width="11.5703125" bestFit="1" customWidth="1"/>
    <col min="13" max="13" width="21.85546875" customWidth="1"/>
    <col min="14" max="15" width="13.7109375" customWidth="1"/>
    <col min="16" max="16" width="15.85546875" customWidth="1"/>
  </cols>
  <sheetData>
    <row r="1" spans="1:16" ht="23.25">
      <c r="A1" s="260" t="s">
        <v>43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</row>
    <row r="4" spans="1:16" s="63" customFormat="1" ht="15" customHeight="1">
      <c r="B4" s="1"/>
      <c r="C4" s="1"/>
      <c r="D4" s="1"/>
      <c r="E4" s="1"/>
      <c r="F4" s="276" t="s">
        <v>0</v>
      </c>
      <c r="G4" s="262"/>
      <c r="H4" s="263"/>
      <c r="I4" s="264" t="s">
        <v>1</v>
      </c>
      <c r="J4" s="265"/>
      <c r="K4" s="266"/>
      <c r="L4" s="3" t="s">
        <v>2</v>
      </c>
      <c r="M4" s="130" t="s">
        <v>3</v>
      </c>
      <c r="N4" s="302" t="s">
        <v>36</v>
      </c>
      <c r="O4" s="304" t="s">
        <v>37</v>
      </c>
      <c r="P4" s="270" t="s">
        <v>41</v>
      </c>
    </row>
    <row r="5" spans="1:16" s="68" customFormat="1" ht="15.75">
      <c r="A5" s="5" t="s">
        <v>4</v>
      </c>
      <c r="B5" s="6" t="s">
        <v>5</v>
      </c>
      <c r="C5" s="6" t="s">
        <v>6</v>
      </c>
      <c r="D5" s="6" t="s">
        <v>7</v>
      </c>
      <c r="E5" s="7" t="s">
        <v>8</v>
      </c>
      <c r="F5" s="8" t="s">
        <v>9</v>
      </c>
      <c r="G5" s="9" t="s">
        <v>10</v>
      </c>
      <c r="H5" s="10" t="s">
        <v>11</v>
      </c>
      <c r="I5" s="8" t="s">
        <v>9</v>
      </c>
      <c r="J5" s="9" t="s">
        <v>10</v>
      </c>
      <c r="K5" s="10" t="s">
        <v>11</v>
      </c>
      <c r="L5" s="11" t="s">
        <v>12</v>
      </c>
      <c r="M5" s="12" t="s">
        <v>13</v>
      </c>
      <c r="N5" s="303"/>
      <c r="O5" s="305"/>
      <c r="P5" s="271"/>
    </row>
    <row r="6" spans="1:16" ht="15" customHeight="1">
      <c r="A6" s="13">
        <v>1</v>
      </c>
      <c r="B6" s="138"/>
      <c r="C6" s="71"/>
      <c r="D6" s="86"/>
      <c r="E6" s="87"/>
      <c r="F6" s="21"/>
      <c r="G6" s="25"/>
      <c r="H6" s="25">
        <f>F6+G6</f>
        <v>0</v>
      </c>
      <c r="I6" s="21"/>
      <c r="J6" s="25"/>
      <c r="K6" s="25">
        <f>I6+J6</f>
        <v>0</v>
      </c>
      <c r="L6" s="131">
        <f t="shared" ref="L6:L29" si="0">K6-H6</f>
        <v>0</v>
      </c>
      <c r="M6" s="132" t="e">
        <f>K6/H6</f>
        <v>#DIV/0!</v>
      </c>
      <c r="N6" s="133">
        <v>1523</v>
      </c>
      <c r="O6" s="143">
        <f t="shared" ref="O6:O28" si="1">K6/N6</f>
        <v>0</v>
      </c>
      <c r="P6" s="153"/>
    </row>
    <row r="7" spans="1:16" ht="15" customHeight="1">
      <c r="A7" s="21">
        <f>A6+1</f>
        <v>2</v>
      </c>
      <c r="B7" s="139"/>
      <c r="C7" s="76"/>
      <c r="D7" s="89"/>
      <c r="E7" s="90"/>
      <c r="F7" s="25"/>
      <c r="G7" s="25"/>
      <c r="H7" s="25">
        <f t="shared" ref="H7:H28" si="2">F7+G7</f>
        <v>0</v>
      </c>
      <c r="I7" s="21"/>
      <c r="J7" s="25"/>
      <c r="K7" s="25">
        <f t="shared" ref="K7:K28" si="3">I7+J7</f>
        <v>0</v>
      </c>
      <c r="L7" s="131">
        <f t="shared" si="0"/>
        <v>0</v>
      </c>
      <c r="M7" s="132" t="e">
        <f>K7/H7</f>
        <v>#DIV/0!</v>
      </c>
      <c r="N7" s="133">
        <v>1523</v>
      </c>
      <c r="O7" s="143">
        <f t="shared" si="1"/>
        <v>0</v>
      </c>
      <c r="P7" s="155"/>
    </row>
    <row r="8" spans="1:16" ht="15" customHeight="1">
      <c r="A8" s="21">
        <f t="shared" ref="A8:A28" si="4">A7+1</f>
        <v>3</v>
      </c>
      <c r="B8" s="139"/>
      <c r="C8" s="76"/>
      <c r="D8" s="89"/>
      <c r="E8" s="90"/>
      <c r="F8" s="25"/>
      <c r="G8" s="25"/>
      <c r="H8" s="25">
        <f t="shared" si="2"/>
        <v>0</v>
      </c>
      <c r="I8" s="21"/>
      <c r="J8" s="25"/>
      <c r="K8" s="25">
        <f t="shared" si="3"/>
        <v>0</v>
      </c>
      <c r="L8" s="131">
        <f t="shared" si="0"/>
        <v>0</v>
      </c>
      <c r="M8" s="132" t="e">
        <f t="shared" ref="M8:M28" si="5">K8/H8</f>
        <v>#DIV/0!</v>
      </c>
      <c r="N8" s="133">
        <v>1523</v>
      </c>
      <c r="O8" s="143">
        <f t="shared" si="1"/>
        <v>0</v>
      </c>
      <c r="P8" s="155"/>
    </row>
    <row r="9" spans="1:16" ht="15" customHeight="1">
      <c r="A9" s="21">
        <f t="shared" si="4"/>
        <v>4</v>
      </c>
      <c r="B9" s="139"/>
      <c r="C9" s="76"/>
      <c r="D9" s="89"/>
      <c r="E9" s="90"/>
      <c r="F9" s="25"/>
      <c r="G9" s="25"/>
      <c r="H9" s="25">
        <f t="shared" si="2"/>
        <v>0</v>
      </c>
      <c r="I9" s="21"/>
      <c r="J9" s="25"/>
      <c r="K9" s="25">
        <f t="shared" si="3"/>
        <v>0</v>
      </c>
      <c r="L9" s="131">
        <f t="shared" si="0"/>
        <v>0</v>
      </c>
      <c r="M9" s="132" t="e">
        <f t="shared" si="5"/>
        <v>#DIV/0!</v>
      </c>
      <c r="N9" s="133">
        <v>1523</v>
      </c>
      <c r="O9" s="143">
        <f t="shared" si="1"/>
        <v>0</v>
      </c>
      <c r="P9" s="155"/>
    </row>
    <row r="10" spans="1:16" ht="15" customHeight="1">
      <c r="A10" s="21">
        <f t="shared" si="4"/>
        <v>5</v>
      </c>
      <c r="B10" s="139"/>
      <c r="C10" s="76"/>
      <c r="D10" s="89"/>
      <c r="E10" s="90"/>
      <c r="F10" s="25"/>
      <c r="G10" s="25"/>
      <c r="H10" s="25">
        <f t="shared" si="2"/>
        <v>0</v>
      </c>
      <c r="I10" s="21"/>
      <c r="J10" s="25"/>
      <c r="K10" s="25">
        <f t="shared" si="3"/>
        <v>0</v>
      </c>
      <c r="L10" s="131">
        <f t="shared" si="0"/>
        <v>0</v>
      </c>
      <c r="M10" s="132" t="e">
        <f t="shared" si="5"/>
        <v>#DIV/0!</v>
      </c>
      <c r="N10" s="133">
        <v>1523</v>
      </c>
      <c r="O10" s="143">
        <f t="shared" si="1"/>
        <v>0</v>
      </c>
      <c r="P10" s="155"/>
    </row>
    <row r="11" spans="1:16" ht="15" customHeight="1">
      <c r="A11" s="21">
        <f t="shared" si="4"/>
        <v>6</v>
      </c>
      <c r="B11" s="139"/>
      <c r="C11" s="76"/>
      <c r="D11" s="89"/>
      <c r="E11" s="90"/>
      <c r="F11" s="25"/>
      <c r="G11" s="25"/>
      <c r="H11" s="25">
        <f t="shared" si="2"/>
        <v>0</v>
      </c>
      <c r="I11" s="21"/>
      <c r="J11" s="25"/>
      <c r="K11" s="25">
        <f t="shared" si="3"/>
        <v>0</v>
      </c>
      <c r="L11" s="131">
        <f t="shared" si="0"/>
        <v>0</v>
      </c>
      <c r="M11" s="132" t="e">
        <f t="shared" si="5"/>
        <v>#DIV/0!</v>
      </c>
      <c r="N11" s="133">
        <v>1523</v>
      </c>
      <c r="O11" s="143">
        <f t="shared" si="1"/>
        <v>0</v>
      </c>
      <c r="P11" s="155"/>
    </row>
    <row r="12" spans="1:16" ht="15" customHeight="1">
      <c r="A12" s="21">
        <f t="shared" si="4"/>
        <v>7</v>
      </c>
      <c r="B12" s="139"/>
      <c r="C12" s="76"/>
      <c r="D12" s="89"/>
      <c r="E12" s="90"/>
      <c r="F12" s="25"/>
      <c r="G12" s="25"/>
      <c r="H12" s="25">
        <f t="shared" si="2"/>
        <v>0</v>
      </c>
      <c r="I12" s="21"/>
      <c r="J12" s="25"/>
      <c r="K12" s="25">
        <f t="shared" si="3"/>
        <v>0</v>
      </c>
      <c r="L12" s="131">
        <f t="shared" si="0"/>
        <v>0</v>
      </c>
      <c r="M12" s="132" t="e">
        <f t="shared" si="5"/>
        <v>#DIV/0!</v>
      </c>
      <c r="N12" s="133">
        <v>1523</v>
      </c>
      <c r="O12" s="143">
        <f t="shared" si="1"/>
        <v>0</v>
      </c>
      <c r="P12" s="155"/>
    </row>
    <row r="13" spans="1:16" ht="15" customHeight="1">
      <c r="A13" s="21">
        <f t="shared" si="4"/>
        <v>8</v>
      </c>
      <c r="B13" s="139"/>
      <c r="C13" s="76"/>
      <c r="D13" s="89"/>
      <c r="E13" s="90"/>
      <c r="F13" s="25"/>
      <c r="G13" s="25"/>
      <c r="H13" s="25">
        <f t="shared" si="2"/>
        <v>0</v>
      </c>
      <c r="I13" s="21"/>
      <c r="J13" s="25"/>
      <c r="K13" s="25">
        <f t="shared" si="3"/>
        <v>0</v>
      </c>
      <c r="L13" s="131">
        <f t="shared" si="0"/>
        <v>0</v>
      </c>
      <c r="M13" s="132" t="e">
        <f t="shared" si="5"/>
        <v>#DIV/0!</v>
      </c>
      <c r="N13" s="133">
        <v>1523</v>
      </c>
      <c r="O13" s="143">
        <f t="shared" si="1"/>
        <v>0</v>
      </c>
      <c r="P13" s="155"/>
    </row>
    <row r="14" spans="1:16" ht="15" customHeight="1">
      <c r="A14" s="21">
        <f t="shared" si="4"/>
        <v>9</v>
      </c>
      <c r="B14" s="139"/>
      <c r="C14" s="76"/>
      <c r="D14" s="89"/>
      <c r="E14" s="90"/>
      <c r="F14" s="25"/>
      <c r="G14" s="25"/>
      <c r="H14" s="25">
        <f t="shared" si="2"/>
        <v>0</v>
      </c>
      <c r="I14" s="21"/>
      <c r="J14" s="25"/>
      <c r="K14" s="25">
        <f t="shared" si="3"/>
        <v>0</v>
      </c>
      <c r="L14" s="131">
        <f t="shared" si="0"/>
        <v>0</v>
      </c>
      <c r="M14" s="132" t="e">
        <f t="shared" si="5"/>
        <v>#DIV/0!</v>
      </c>
      <c r="N14" s="133">
        <v>1523</v>
      </c>
      <c r="O14" s="143">
        <f t="shared" si="1"/>
        <v>0</v>
      </c>
      <c r="P14" s="155"/>
    </row>
    <row r="15" spans="1:16" ht="15" customHeight="1">
      <c r="A15" s="21">
        <f t="shared" si="4"/>
        <v>10</v>
      </c>
      <c r="B15" s="139"/>
      <c r="C15" s="76"/>
      <c r="D15" s="89"/>
      <c r="E15" s="90"/>
      <c r="F15" s="25"/>
      <c r="G15" s="25"/>
      <c r="H15" s="25">
        <f t="shared" si="2"/>
        <v>0</v>
      </c>
      <c r="I15" s="21"/>
      <c r="J15" s="25"/>
      <c r="K15" s="25">
        <f t="shared" si="3"/>
        <v>0</v>
      </c>
      <c r="L15" s="131">
        <f t="shared" si="0"/>
        <v>0</v>
      </c>
      <c r="M15" s="132" t="e">
        <f t="shared" si="5"/>
        <v>#DIV/0!</v>
      </c>
      <c r="N15" s="133">
        <v>1523</v>
      </c>
      <c r="O15" s="143">
        <f t="shared" si="1"/>
        <v>0</v>
      </c>
      <c r="P15" s="155"/>
    </row>
    <row r="16" spans="1:16" ht="15" customHeight="1">
      <c r="A16" s="21">
        <f t="shared" si="4"/>
        <v>11</v>
      </c>
      <c r="B16" s="139"/>
      <c r="C16" s="76"/>
      <c r="D16" s="89"/>
      <c r="E16" s="90"/>
      <c r="F16" s="25"/>
      <c r="G16" s="25"/>
      <c r="H16" s="25">
        <f t="shared" si="2"/>
        <v>0</v>
      </c>
      <c r="I16" s="21"/>
      <c r="J16" s="25"/>
      <c r="K16" s="25">
        <f t="shared" si="3"/>
        <v>0</v>
      </c>
      <c r="L16" s="131">
        <f t="shared" si="0"/>
        <v>0</v>
      </c>
      <c r="M16" s="132" t="e">
        <f t="shared" si="5"/>
        <v>#DIV/0!</v>
      </c>
      <c r="N16" s="133">
        <v>1523</v>
      </c>
      <c r="O16" s="143">
        <f t="shared" si="1"/>
        <v>0</v>
      </c>
      <c r="P16" s="155"/>
    </row>
    <row r="17" spans="1:16" ht="15" customHeight="1">
      <c r="A17" s="21">
        <f t="shared" si="4"/>
        <v>12</v>
      </c>
      <c r="B17" s="159"/>
      <c r="C17" s="160"/>
      <c r="D17" s="161"/>
      <c r="E17" s="90"/>
      <c r="F17" s="25"/>
      <c r="G17" s="25"/>
      <c r="H17" s="25">
        <f t="shared" si="2"/>
        <v>0</v>
      </c>
      <c r="I17" s="21"/>
      <c r="J17" s="25"/>
      <c r="K17" s="25">
        <f t="shared" si="3"/>
        <v>0</v>
      </c>
      <c r="L17" s="131">
        <f t="shared" si="0"/>
        <v>0</v>
      </c>
      <c r="M17" s="132" t="e">
        <f t="shared" si="5"/>
        <v>#DIV/0!</v>
      </c>
      <c r="N17" s="133">
        <v>1523</v>
      </c>
      <c r="O17" s="143">
        <f t="shared" si="1"/>
        <v>0</v>
      </c>
      <c r="P17" s="155"/>
    </row>
    <row r="18" spans="1:16" ht="15" customHeight="1">
      <c r="A18" s="21">
        <f t="shared" si="4"/>
        <v>13</v>
      </c>
      <c r="B18" s="139"/>
      <c r="C18" s="76"/>
      <c r="D18" s="89"/>
      <c r="E18" s="90"/>
      <c r="F18" s="25"/>
      <c r="G18" s="25"/>
      <c r="H18" s="25">
        <f t="shared" si="2"/>
        <v>0</v>
      </c>
      <c r="I18" s="21"/>
      <c r="J18" s="25"/>
      <c r="K18" s="25">
        <f t="shared" si="3"/>
        <v>0</v>
      </c>
      <c r="L18" s="131">
        <f t="shared" si="0"/>
        <v>0</v>
      </c>
      <c r="M18" s="132" t="e">
        <f t="shared" si="5"/>
        <v>#DIV/0!</v>
      </c>
      <c r="N18" s="133">
        <v>200</v>
      </c>
      <c r="O18" s="143">
        <f t="shared" si="1"/>
        <v>0</v>
      </c>
      <c r="P18" s="155"/>
    </row>
    <row r="19" spans="1:16" ht="15" customHeight="1">
      <c r="A19" s="21">
        <f t="shared" si="4"/>
        <v>14</v>
      </c>
      <c r="B19" s="139"/>
      <c r="C19" s="76"/>
      <c r="D19" s="89"/>
      <c r="E19" s="90"/>
      <c r="F19" s="25"/>
      <c r="G19" s="25"/>
      <c r="H19" s="25">
        <f t="shared" si="2"/>
        <v>0</v>
      </c>
      <c r="I19" s="21"/>
      <c r="J19" s="25"/>
      <c r="K19" s="25">
        <f t="shared" si="3"/>
        <v>0</v>
      </c>
      <c r="L19" s="131">
        <f t="shared" si="0"/>
        <v>0</v>
      </c>
      <c r="M19" s="132" t="e">
        <f t="shared" si="5"/>
        <v>#DIV/0!</v>
      </c>
      <c r="N19" s="133">
        <v>1523</v>
      </c>
      <c r="O19" s="143">
        <f t="shared" si="1"/>
        <v>0</v>
      </c>
      <c r="P19" s="155"/>
    </row>
    <row r="20" spans="1:16" ht="15" customHeight="1">
      <c r="A20" s="21">
        <f t="shared" si="4"/>
        <v>15</v>
      </c>
      <c r="B20" s="139"/>
      <c r="C20" s="76"/>
      <c r="D20" s="89"/>
      <c r="E20" s="90"/>
      <c r="F20" s="25"/>
      <c r="G20" s="25"/>
      <c r="H20" s="25">
        <f t="shared" si="2"/>
        <v>0</v>
      </c>
      <c r="I20" s="21"/>
      <c r="J20" s="25"/>
      <c r="K20" s="25">
        <f t="shared" si="3"/>
        <v>0</v>
      </c>
      <c r="L20" s="131">
        <f t="shared" si="0"/>
        <v>0</v>
      </c>
      <c r="M20" s="132" t="e">
        <f t="shared" si="5"/>
        <v>#DIV/0!</v>
      </c>
      <c r="N20" s="133">
        <v>1523</v>
      </c>
      <c r="O20" s="143">
        <f t="shared" si="1"/>
        <v>0</v>
      </c>
      <c r="P20" s="155"/>
    </row>
    <row r="21" spans="1:16" ht="15" customHeight="1">
      <c r="A21" s="21">
        <f t="shared" si="4"/>
        <v>16</v>
      </c>
      <c r="B21" s="139"/>
      <c r="C21" s="76"/>
      <c r="D21" s="89"/>
      <c r="E21" s="162"/>
      <c r="F21" s="25"/>
      <c r="G21" s="25"/>
      <c r="H21" s="25">
        <f t="shared" si="2"/>
        <v>0</v>
      </c>
      <c r="I21" s="21"/>
      <c r="J21" s="25"/>
      <c r="K21" s="25">
        <f t="shared" si="3"/>
        <v>0</v>
      </c>
      <c r="L21" s="131">
        <f t="shared" si="0"/>
        <v>0</v>
      </c>
      <c r="M21" s="132" t="e">
        <f t="shared" si="5"/>
        <v>#DIV/0!</v>
      </c>
      <c r="N21" s="133">
        <v>1523</v>
      </c>
      <c r="O21" s="143">
        <f t="shared" si="1"/>
        <v>0</v>
      </c>
      <c r="P21" s="155"/>
    </row>
    <row r="22" spans="1:16" ht="15" customHeight="1">
      <c r="A22" s="21">
        <f t="shared" si="4"/>
        <v>17</v>
      </c>
      <c r="B22" s="139"/>
      <c r="C22" s="76"/>
      <c r="D22" s="89"/>
      <c r="E22" s="90"/>
      <c r="F22" s="25"/>
      <c r="G22" s="25"/>
      <c r="H22" s="25">
        <f t="shared" si="2"/>
        <v>0</v>
      </c>
      <c r="I22" s="21"/>
      <c r="J22" s="25"/>
      <c r="K22" s="25">
        <f t="shared" si="3"/>
        <v>0</v>
      </c>
      <c r="L22" s="131">
        <f t="shared" si="0"/>
        <v>0</v>
      </c>
      <c r="M22" s="132" t="e">
        <f t="shared" si="5"/>
        <v>#DIV/0!</v>
      </c>
      <c r="N22" s="133">
        <v>200</v>
      </c>
      <c r="O22" s="143">
        <f t="shared" si="1"/>
        <v>0</v>
      </c>
      <c r="P22" s="155"/>
    </row>
    <row r="23" spans="1:16" ht="15" customHeight="1">
      <c r="A23" s="21">
        <f t="shared" si="4"/>
        <v>18</v>
      </c>
      <c r="B23" s="139"/>
      <c r="C23" s="76"/>
      <c r="D23" s="89"/>
      <c r="E23" s="90"/>
      <c r="F23" s="25"/>
      <c r="G23" s="25"/>
      <c r="H23" s="25">
        <f t="shared" si="2"/>
        <v>0</v>
      </c>
      <c r="I23" s="21"/>
      <c r="J23" s="25"/>
      <c r="K23" s="25">
        <f t="shared" si="3"/>
        <v>0</v>
      </c>
      <c r="L23" s="131">
        <f t="shared" si="0"/>
        <v>0</v>
      </c>
      <c r="M23" s="132" t="e">
        <f t="shared" si="5"/>
        <v>#DIV/0!</v>
      </c>
      <c r="N23" s="133">
        <v>1523</v>
      </c>
      <c r="O23" s="143">
        <f t="shared" si="1"/>
        <v>0</v>
      </c>
      <c r="P23" s="155"/>
    </row>
    <row r="24" spans="1:16" ht="15" customHeight="1">
      <c r="A24" s="21">
        <f t="shared" si="4"/>
        <v>19</v>
      </c>
      <c r="B24" s="139"/>
      <c r="C24" s="76"/>
      <c r="D24" s="89"/>
      <c r="E24" s="90"/>
      <c r="F24" s="25"/>
      <c r="G24" s="25"/>
      <c r="H24" s="25">
        <f t="shared" si="2"/>
        <v>0</v>
      </c>
      <c r="I24" s="21"/>
      <c r="J24" s="25"/>
      <c r="K24" s="25">
        <f t="shared" si="3"/>
        <v>0</v>
      </c>
      <c r="L24" s="131">
        <f t="shared" si="0"/>
        <v>0</v>
      </c>
      <c r="M24" s="132" t="e">
        <f t="shared" si="5"/>
        <v>#DIV/0!</v>
      </c>
      <c r="N24" s="133">
        <v>1523</v>
      </c>
      <c r="O24" s="143">
        <f t="shared" si="1"/>
        <v>0</v>
      </c>
      <c r="P24" s="155"/>
    </row>
    <row r="25" spans="1:16" ht="15" customHeight="1">
      <c r="A25" s="21">
        <f t="shared" si="4"/>
        <v>20</v>
      </c>
      <c r="B25" s="139"/>
      <c r="C25" s="76"/>
      <c r="D25" s="89"/>
      <c r="E25" s="90"/>
      <c r="F25" s="25"/>
      <c r="G25" s="25"/>
      <c r="H25" s="25">
        <f t="shared" si="2"/>
        <v>0</v>
      </c>
      <c r="I25" s="21"/>
      <c r="J25" s="25"/>
      <c r="K25" s="25">
        <f t="shared" si="3"/>
        <v>0</v>
      </c>
      <c r="L25" s="131">
        <f t="shared" si="0"/>
        <v>0</v>
      </c>
      <c r="M25" s="132" t="e">
        <f t="shared" si="5"/>
        <v>#DIV/0!</v>
      </c>
      <c r="N25" s="133">
        <v>1523</v>
      </c>
      <c r="O25" s="143">
        <f t="shared" si="1"/>
        <v>0</v>
      </c>
      <c r="P25" s="155"/>
    </row>
    <row r="26" spans="1:16" ht="15" customHeight="1">
      <c r="A26" s="21">
        <f t="shared" si="4"/>
        <v>21</v>
      </c>
      <c r="B26" s="139"/>
      <c r="C26" s="76"/>
      <c r="D26" s="89"/>
      <c r="E26" s="90"/>
      <c r="F26" s="25"/>
      <c r="G26" s="25"/>
      <c r="H26" s="25">
        <f>F26+G26</f>
        <v>0</v>
      </c>
      <c r="I26" s="21"/>
      <c r="J26" s="25"/>
      <c r="K26" s="25">
        <f>I26+J26</f>
        <v>0</v>
      </c>
      <c r="L26" s="131">
        <f>K26-H26</f>
        <v>0</v>
      </c>
      <c r="M26" s="132" t="e">
        <f>K26/H26</f>
        <v>#DIV/0!</v>
      </c>
      <c r="N26" s="133">
        <v>1523</v>
      </c>
      <c r="O26" s="143">
        <f>K26/N26</f>
        <v>0</v>
      </c>
      <c r="P26" s="155"/>
    </row>
    <row r="27" spans="1:16" ht="15" customHeight="1">
      <c r="A27" s="21">
        <f t="shared" si="4"/>
        <v>22</v>
      </c>
      <c r="B27" s="139"/>
      <c r="C27" s="76"/>
      <c r="D27" s="89"/>
      <c r="E27" s="90"/>
      <c r="F27" s="25"/>
      <c r="G27" s="25"/>
      <c r="H27" s="25">
        <f t="shared" si="2"/>
        <v>0</v>
      </c>
      <c r="I27" s="21"/>
      <c r="J27" s="25"/>
      <c r="K27" s="25">
        <f t="shared" si="3"/>
        <v>0</v>
      </c>
      <c r="L27" s="131">
        <f t="shared" si="0"/>
        <v>0</v>
      </c>
      <c r="M27" s="132" t="e">
        <f t="shared" si="5"/>
        <v>#DIV/0!</v>
      </c>
      <c r="N27" s="133">
        <v>1523</v>
      </c>
      <c r="O27" s="143">
        <f t="shared" si="1"/>
        <v>0</v>
      </c>
      <c r="P27" s="155"/>
    </row>
    <row r="28" spans="1:16" ht="15" customHeight="1">
      <c r="A28" s="21">
        <f t="shared" si="4"/>
        <v>23</v>
      </c>
      <c r="B28" s="139"/>
      <c r="C28" s="76"/>
      <c r="D28" s="89"/>
      <c r="E28" s="90"/>
      <c r="F28" s="25"/>
      <c r="G28" s="25"/>
      <c r="H28" s="25">
        <f t="shared" si="2"/>
        <v>0</v>
      </c>
      <c r="I28" s="21"/>
      <c r="J28" s="25"/>
      <c r="K28" s="25">
        <f t="shared" si="3"/>
        <v>0</v>
      </c>
      <c r="L28" s="131">
        <f t="shared" si="0"/>
        <v>0</v>
      </c>
      <c r="M28" s="132" t="e">
        <f t="shared" si="5"/>
        <v>#DIV/0!</v>
      </c>
      <c r="N28" s="133">
        <v>1523</v>
      </c>
      <c r="O28" s="143">
        <f t="shared" si="1"/>
        <v>0</v>
      </c>
      <c r="P28" s="155"/>
    </row>
    <row r="29" spans="1:16" ht="15" customHeight="1">
      <c r="A29" s="267" t="s">
        <v>11</v>
      </c>
      <c r="B29" s="268"/>
      <c r="C29" s="268"/>
      <c r="D29" s="268"/>
      <c r="E29" s="269"/>
      <c r="F29" s="158">
        <f>SUM(F6:F28)</f>
        <v>0</v>
      </c>
      <c r="G29" s="158">
        <f>SUM(G6:G28)</f>
        <v>0</v>
      </c>
      <c r="H29" s="158">
        <f>SUM(H6:H28)</f>
        <v>0</v>
      </c>
      <c r="I29" s="158">
        <f>SUM(I6:I24)</f>
        <v>0</v>
      </c>
      <c r="J29" s="158">
        <f>SUM(J6:J24)</f>
        <v>0</v>
      </c>
      <c r="K29" s="158">
        <f>SUM(K6:K28)</f>
        <v>0</v>
      </c>
      <c r="L29" s="141">
        <f t="shared" si="0"/>
        <v>0</v>
      </c>
      <c r="M29" s="136" t="e">
        <f>K29/H29</f>
        <v>#DIV/0!</v>
      </c>
      <c r="N29" s="137" t="s">
        <v>19</v>
      </c>
      <c r="O29" s="146" t="s">
        <v>19</v>
      </c>
      <c r="P29" s="147">
        <f>SUM(P6:P28)</f>
        <v>0</v>
      </c>
    </row>
    <row r="30" spans="1:16" ht="15" customHeight="1"/>
    <row r="31" spans="1:16" ht="15" customHeight="1"/>
    <row r="32" spans="1:16" ht="15" customHeight="1">
      <c r="B32" s="39" t="s">
        <v>16</v>
      </c>
    </row>
    <row r="33" ht="15" customHeight="1"/>
  </sheetData>
  <mergeCells count="7">
    <mergeCell ref="P4:P5"/>
    <mergeCell ref="A29:E29"/>
    <mergeCell ref="A1:O1"/>
    <mergeCell ref="F4:H4"/>
    <mergeCell ref="I4:K4"/>
    <mergeCell ref="N4:N5"/>
    <mergeCell ref="O4:O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9"/>
  <sheetViews>
    <sheetView topLeftCell="D1" workbookViewId="0">
      <selection activeCell="P6" sqref="P6:P35"/>
    </sheetView>
  </sheetViews>
  <sheetFormatPr defaultRowHeight="15"/>
  <cols>
    <col min="1" max="1" width="5" bestFit="1" customWidth="1"/>
    <col min="2" max="2" width="10.7109375" bestFit="1" customWidth="1"/>
    <col min="3" max="3" width="9.28515625" bestFit="1" customWidth="1"/>
    <col min="4" max="4" width="33.42578125" customWidth="1"/>
    <col min="5" max="5" width="19.28515625" customWidth="1"/>
    <col min="6" max="11" width="8.7109375" customWidth="1"/>
    <col min="12" max="12" width="11.5703125" bestFit="1" customWidth="1"/>
    <col min="13" max="13" width="21.85546875" customWidth="1"/>
    <col min="14" max="15" width="13.7109375" customWidth="1"/>
    <col min="16" max="16" width="15.85546875" customWidth="1"/>
  </cols>
  <sheetData>
    <row r="1" spans="1:16" ht="23.25">
      <c r="A1" s="260" t="s">
        <v>51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</row>
    <row r="4" spans="1:16" s="63" customFormat="1" ht="15" customHeight="1">
      <c r="B4" s="1"/>
      <c r="C4" s="1"/>
      <c r="D4" s="1"/>
      <c r="E4" s="1"/>
      <c r="F4" s="276" t="s">
        <v>0</v>
      </c>
      <c r="G4" s="262"/>
      <c r="H4" s="263"/>
      <c r="I4" s="264" t="s">
        <v>1</v>
      </c>
      <c r="J4" s="265"/>
      <c r="K4" s="266"/>
      <c r="L4" s="3" t="s">
        <v>2</v>
      </c>
      <c r="M4" s="130" t="s">
        <v>3</v>
      </c>
      <c r="N4" s="302" t="s">
        <v>36</v>
      </c>
      <c r="O4" s="304" t="s">
        <v>37</v>
      </c>
      <c r="P4" s="270" t="s">
        <v>41</v>
      </c>
    </row>
    <row r="5" spans="1:16" s="68" customFormat="1" ht="15.75">
      <c r="A5" s="5" t="s">
        <v>4</v>
      </c>
      <c r="B5" s="6" t="s">
        <v>5</v>
      </c>
      <c r="C5" s="6" t="s">
        <v>6</v>
      </c>
      <c r="D5" s="6" t="s">
        <v>7</v>
      </c>
      <c r="E5" s="7" t="s">
        <v>8</v>
      </c>
      <c r="F5" s="8" t="s">
        <v>9</v>
      </c>
      <c r="G5" s="9" t="s">
        <v>10</v>
      </c>
      <c r="H5" s="10" t="s">
        <v>11</v>
      </c>
      <c r="I5" s="8" t="s">
        <v>9</v>
      </c>
      <c r="J5" s="9" t="s">
        <v>10</v>
      </c>
      <c r="K5" s="10" t="s">
        <v>11</v>
      </c>
      <c r="L5" s="11" t="s">
        <v>12</v>
      </c>
      <c r="M5" s="12" t="s">
        <v>13</v>
      </c>
      <c r="N5" s="303"/>
      <c r="O5" s="305"/>
      <c r="P5" s="271"/>
    </row>
    <row r="6" spans="1:16" ht="15" customHeight="1">
      <c r="A6" s="13">
        <v>1</v>
      </c>
      <c r="B6" s="138"/>
      <c r="C6" s="71"/>
      <c r="D6" s="86"/>
      <c r="E6" s="87"/>
      <c r="F6" s="21"/>
      <c r="G6" s="25"/>
      <c r="H6" s="25">
        <f>F6+G6</f>
        <v>0</v>
      </c>
      <c r="I6" s="21"/>
      <c r="J6" s="25"/>
      <c r="K6" s="25">
        <f>I6+J6</f>
        <v>0</v>
      </c>
      <c r="L6" s="131">
        <f t="shared" ref="L6:L36" si="0">K6-H6</f>
        <v>0</v>
      </c>
      <c r="M6" s="132" t="e">
        <f>K6/H6</f>
        <v>#DIV/0!</v>
      </c>
      <c r="N6" s="133">
        <v>1523</v>
      </c>
      <c r="O6" s="143">
        <f t="shared" ref="O6:O35" si="1">K6/N6</f>
        <v>0</v>
      </c>
      <c r="P6" s="153"/>
    </row>
    <row r="7" spans="1:16" ht="15" customHeight="1">
      <c r="A7" s="21">
        <f>A6+1</f>
        <v>2</v>
      </c>
      <c r="B7" s="139"/>
      <c r="C7" s="76"/>
      <c r="D7" s="89"/>
      <c r="E7" s="90"/>
      <c r="F7" s="25"/>
      <c r="G7" s="25"/>
      <c r="H7" s="25">
        <f t="shared" ref="H7:H35" si="2">F7+G7</f>
        <v>0</v>
      </c>
      <c r="I7" s="21"/>
      <c r="J7" s="25"/>
      <c r="K7" s="25">
        <f t="shared" ref="K7:K35" si="3">I7+J7</f>
        <v>0</v>
      </c>
      <c r="L7" s="131">
        <f t="shared" si="0"/>
        <v>0</v>
      </c>
      <c r="M7" s="132" t="e">
        <f>K7/H7</f>
        <v>#DIV/0!</v>
      </c>
      <c r="N7" s="133">
        <v>1523</v>
      </c>
      <c r="O7" s="143">
        <f t="shared" si="1"/>
        <v>0</v>
      </c>
      <c r="P7" s="155"/>
    </row>
    <row r="8" spans="1:16" ht="15" customHeight="1">
      <c r="A8" s="21">
        <f t="shared" ref="A8:A35" si="4">A7+1</f>
        <v>3</v>
      </c>
      <c r="B8" s="139"/>
      <c r="C8" s="76"/>
      <c r="D8" s="89"/>
      <c r="E8" s="90"/>
      <c r="F8" s="25"/>
      <c r="G8" s="25"/>
      <c r="H8" s="25">
        <f t="shared" si="2"/>
        <v>0</v>
      </c>
      <c r="I8" s="21"/>
      <c r="J8" s="25"/>
      <c r="K8" s="25">
        <f t="shared" si="3"/>
        <v>0</v>
      </c>
      <c r="L8" s="131">
        <f t="shared" si="0"/>
        <v>0</v>
      </c>
      <c r="M8" s="132" t="e">
        <f t="shared" ref="M8:M35" si="5">K8/H8</f>
        <v>#DIV/0!</v>
      </c>
      <c r="N8" s="133">
        <v>1523</v>
      </c>
      <c r="O8" s="143">
        <f t="shared" si="1"/>
        <v>0</v>
      </c>
      <c r="P8" s="155"/>
    </row>
    <row r="9" spans="1:16" ht="15" customHeight="1">
      <c r="A9" s="21">
        <f t="shared" si="4"/>
        <v>4</v>
      </c>
      <c r="B9" s="139"/>
      <c r="C9" s="76"/>
      <c r="D9" s="89"/>
      <c r="E9" s="90"/>
      <c r="F9" s="25"/>
      <c r="G9" s="25"/>
      <c r="H9" s="25">
        <f t="shared" si="2"/>
        <v>0</v>
      </c>
      <c r="I9" s="21"/>
      <c r="J9" s="25"/>
      <c r="K9" s="25">
        <f t="shared" si="3"/>
        <v>0</v>
      </c>
      <c r="L9" s="131">
        <f t="shared" si="0"/>
        <v>0</v>
      </c>
      <c r="M9" s="132" t="e">
        <f t="shared" si="5"/>
        <v>#DIV/0!</v>
      </c>
      <c r="N9" s="133">
        <v>1523</v>
      </c>
      <c r="O9" s="143">
        <f t="shared" si="1"/>
        <v>0</v>
      </c>
      <c r="P9" s="155"/>
    </row>
    <row r="10" spans="1:16" ht="15" customHeight="1">
      <c r="A10" s="21">
        <f t="shared" si="4"/>
        <v>5</v>
      </c>
      <c r="B10" s="139"/>
      <c r="C10" s="76"/>
      <c r="D10" s="89"/>
      <c r="E10" s="90"/>
      <c r="F10" s="25"/>
      <c r="G10" s="25"/>
      <c r="H10" s="25">
        <f t="shared" si="2"/>
        <v>0</v>
      </c>
      <c r="I10" s="21"/>
      <c r="J10" s="25"/>
      <c r="K10" s="25">
        <f t="shared" si="3"/>
        <v>0</v>
      </c>
      <c r="L10" s="131">
        <f t="shared" si="0"/>
        <v>0</v>
      </c>
      <c r="M10" s="132" t="e">
        <f t="shared" si="5"/>
        <v>#DIV/0!</v>
      </c>
      <c r="N10" s="133">
        <v>1523</v>
      </c>
      <c r="O10" s="143">
        <f t="shared" si="1"/>
        <v>0</v>
      </c>
      <c r="P10" s="155"/>
    </row>
    <row r="11" spans="1:16" ht="15" customHeight="1">
      <c r="A11" s="21">
        <f t="shared" si="4"/>
        <v>6</v>
      </c>
      <c r="B11" s="139"/>
      <c r="C11" s="76"/>
      <c r="D11" s="89"/>
      <c r="E11" s="90"/>
      <c r="F11" s="25"/>
      <c r="G11" s="25"/>
      <c r="H11" s="25">
        <f t="shared" si="2"/>
        <v>0</v>
      </c>
      <c r="I11" s="21"/>
      <c r="J11" s="25"/>
      <c r="K11" s="25">
        <f t="shared" si="3"/>
        <v>0</v>
      </c>
      <c r="L11" s="131">
        <f t="shared" si="0"/>
        <v>0</v>
      </c>
      <c r="M11" s="132" t="e">
        <f t="shared" si="5"/>
        <v>#DIV/0!</v>
      </c>
      <c r="N11" s="133">
        <v>1523</v>
      </c>
      <c r="O11" s="143">
        <f t="shared" si="1"/>
        <v>0</v>
      </c>
      <c r="P11" s="155"/>
    </row>
    <row r="12" spans="1:16" ht="15" customHeight="1">
      <c r="A12" s="21">
        <f t="shared" si="4"/>
        <v>7</v>
      </c>
      <c r="B12" s="139"/>
      <c r="C12" s="76"/>
      <c r="D12" s="89"/>
      <c r="E12" s="90"/>
      <c r="F12" s="25"/>
      <c r="G12" s="25"/>
      <c r="H12" s="25">
        <f t="shared" si="2"/>
        <v>0</v>
      </c>
      <c r="I12" s="21"/>
      <c r="J12" s="25"/>
      <c r="K12" s="25">
        <f t="shared" si="3"/>
        <v>0</v>
      </c>
      <c r="L12" s="131">
        <f t="shared" si="0"/>
        <v>0</v>
      </c>
      <c r="M12" s="132" t="e">
        <f t="shared" si="5"/>
        <v>#DIV/0!</v>
      </c>
      <c r="N12" s="133">
        <v>1523</v>
      </c>
      <c r="O12" s="143">
        <f t="shared" si="1"/>
        <v>0</v>
      </c>
      <c r="P12" s="155"/>
    </row>
    <row r="13" spans="1:16" ht="15" customHeight="1">
      <c r="A13" s="21">
        <f t="shared" si="4"/>
        <v>8</v>
      </c>
      <c r="B13" s="139"/>
      <c r="C13" s="76"/>
      <c r="D13" s="89"/>
      <c r="E13" s="90"/>
      <c r="F13" s="25"/>
      <c r="G13" s="25"/>
      <c r="H13" s="25">
        <f t="shared" si="2"/>
        <v>0</v>
      </c>
      <c r="I13" s="21"/>
      <c r="J13" s="25"/>
      <c r="K13" s="25">
        <f t="shared" si="3"/>
        <v>0</v>
      </c>
      <c r="L13" s="131">
        <f t="shared" si="0"/>
        <v>0</v>
      </c>
      <c r="M13" s="132" t="e">
        <f t="shared" si="5"/>
        <v>#DIV/0!</v>
      </c>
      <c r="N13" s="133">
        <v>1523</v>
      </c>
      <c r="O13" s="143">
        <f t="shared" si="1"/>
        <v>0</v>
      </c>
      <c r="P13" s="155"/>
    </row>
    <row r="14" spans="1:16" ht="15" customHeight="1">
      <c r="A14" s="21">
        <f t="shared" si="4"/>
        <v>9</v>
      </c>
      <c r="B14" s="139"/>
      <c r="C14" s="76"/>
      <c r="D14" s="89"/>
      <c r="E14" s="90"/>
      <c r="F14" s="25"/>
      <c r="G14" s="25"/>
      <c r="H14" s="25">
        <f>F14+G14</f>
        <v>0</v>
      </c>
      <c r="I14" s="21"/>
      <c r="J14" s="25"/>
      <c r="K14" s="25">
        <f>I14+J14</f>
        <v>0</v>
      </c>
      <c r="L14" s="131">
        <f>K14-H14</f>
        <v>0</v>
      </c>
      <c r="M14" s="132" t="e">
        <f>K14/H14</f>
        <v>#DIV/0!</v>
      </c>
      <c r="N14" s="133">
        <v>1523</v>
      </c>
      <c r="O14" s="143">
        <f>K14/N14</f>
        <v>0</v>
      </c>
      <c r="P14" s="155"/>
    </row>
    <row r="15" spans="1:16" ht="15" customHeight="1">
      <c r="A15" s="21">
        <f>A13+1</f>
        <v>9</v>
      </c>
      <c r="B15" s="139"/>
      <c r="C15" s="76"/>
      <c r="D15" s="89"/>
      <c r="E15" s="90"/>
      <c r="F15" s="25"/>
      <c r="G15" s="25"/>
      <c r="H15" s="25">
        <f t="shared" si="2"/>
        <v>0</v>
      </c>
      <c r="I15" s="21"/>
      <c r="J15" s="25"/>
      <c r="K15" s="25">
        <f t="shared" si="3"/>
        <v>0</v>
      </c>
      <c r="L15" s="131">
        <f t="shared" si="0"/>
        <v>0</v>
      </c>
      <c r="M15" s="132" t="e">
        <f t="shared" si="5"/>
        <v>#DIV/0!</v>
      </c>
      <c r="N15" s="133">
        <v>1523</v>
      </c>
      <c r="O15" s="143">
        <f t="shared" si="1"/>
        <v>0</v>
      </c>
      <c r="P15" s="155"/>
    </row>
    <row r="16" spans="1:16" ht="15" customHeight="1">
      <c r="A16" s="21">
        <f t="shared" si="4"/>
        <v>10</v>
      </c>
      <c r="B16" s="139"/>
      <c r="C16" s="76"/>
      <c r="D16" s="89"/>
      <c r="E16" s="90"/>
      <c r="F16" s="25"/>
      <c r="G16" s="25"/>
      <c r="H16" s="25">
        <f t="shared" si="2"/>
        <v>0</v>
      </c>
      <c r="I16" s="21"/>
      <c r="J16" s="25"/>
      <c r="K16" s="25">
        <f t="shared" si="3"/>
        <v>0</v>
      </c>
      <c r="L16" s="131">
        <f t="shared" si="0"/>
        <v>0</v>
      </c>
      <c r="M16" s="132" t="e">
        <f t="shared" si="5"/>
        <v>#DIV/0!</v>
      </c>
      <c r="N16" s="133">
        <v>1523</v>
      </c>
      <c r="O16" s="143">
        <f t="shared" si="1"/>
        <v>0</v>
      </c>
      <c r="P16" s="155"/>
    </row>
    <row r="17" spans="1:16" ht="15" customHeight="1">
      <c r="A17" s="21">
        <f t="shared" si="4"/>
        <v>11</v>
      </c>
      <c r="B17" s="159"/>
      <c r="C17" s="160"/>
      <c r="D17" s="161"/>
      <c r="E17" s="90"/>
      <c r="F17" s="25"/>
      <c r="G17" s="25"/>
      <c r="H17" s="25">
        <f t="shared" si="2"/>
        <v>0</v>
      </c>
      <c r="I17" s="21"/>
      <c r="J17" s="25"/>
      <c r="K17" s="25">
        <f t="shared" si="3"/>
        <v>0</v>
      </c>
      <c r="L17" s="131">
        <f t="shared" si="0"/>
        <v>0</v>
      </c>
      <c r="M17" s="132" t="e">
        <f t="shared" si="5"/>
        <v>#DIV/0!</v>
      </c>
      <c r="N17" s="133">
        <v>1523</v>
      </c>
      <c r="O17" s="143">
        <f t="shared" si="1"/>
        <v>0</v>
      </c>
      <c r="P17" s="155"/>
    </row>
    <row r="18" spans="1:16" ht="15" customHeight="1">
      <c r="A18" s="21">
        <f t="shared" si="4"/>
        <v>12</v>
      </c>
      <c r="B18" s="139"/>
      <c r="C18" s="76"/>
      <c r="D18" s="89"/>
      <c r="E18" s="90"/>
      <c r="F18" s="25"/>
      <c r="G18" s="25"/>
      <c r="H18" s="25">
        <f t="shared" si="2"/>
        <v>0</v>
      </c>
      <c r="I18" s="21"/>
      <c r="J18" s="25"/>
      <c r="K18" s="25">
        <f t="shared" si="3"/>
        <v>0</v>
      </c>
      <c r="L18" s="131">
        <f t="shared" si="0"/>
        <v>0</v>
      </c>
      <c r="M18" s="132" t="e">
        <f t="shared" si="5"/>
        <v>#DIV/0!</v>
      </c>
      <c r="N18" s="133">
        <v>1523</v>
      </c>
      <c r="O18" s="143">
        <f t="shared" si="1"/>
        <v>0</v>
      </c>
      <c r="P18" s="155"/>
    </row>
    <row r="19" spans="1:16" ht="15" customHeight="1">
      <c r="A19" s="21">
        <f t="shared" si="4"/>
        <v>13</v>
      </c>
      <c r="B19" s="139"/>
      <c r="C19" s="76"/>
      <c r="D19" s="89"/>
      <c r="E19" s="90"/>
      <c r="F19" s="25"/>
      <c r="G19" s="25"/>
      <c r="H19" s="25">
        <f t="shared" si="2"/>
        <v>0</v>
      </c>
      <c r="I19" s="21"/>
      <c r="J19" s="25"/>
      <c r="K19" s="25">
        <f t="shared" si="3"/>
        <v>0</v>
      </c>
      <c r="L19" s="131">
        <f t="shared" si="0"/>
        <v>0</v>
      </c>
      <c r="M19" s="132" t="e">
        <f t="shared" si="5"/>
        <v>#DIV/0!</v>
      </c>
      <c r="N19" s="133">
        <v>1523</v>
      </c>
      <c r="O19" s="143">
        <f t="shared" si="1"/>
        <v>0</v>
      </c>
      <c r="P19" s="155"/>
    </row>
    <row r="20" spans="1:16" ht="15" customHeight="1">
      <c r="A20" s="21">
        <f t="shared" si="4"/>
        <v>14</v>
      </c>
      <c r="B20" s="139"/>
      <c r="C20" s="76"/>
      <c r="D20" s="89"/>
      <c r="E20" s="90"/>
      <c r="F20" s="25"/>
      <c r="G20" s="25"/>
      <c r="H20" s="25">
        <f t="shared" si="2"/>
        <v>0</v>
      </c>
      <c r="I20" s="21"/>
      <c r="J20" s="25"/>
      <c r="K20" s="25">
        <f t="shared" si="3"/>
        <v>0</v>
      </c>
      <c r="L20" s="131">
        <f t="shared" si="0"/>
        <v>0</v>
      </c>
      <c r="M20" s="132" t="e">
        <f t="shared" si="5"/>
        <v>#DIV/0!</v>
      </c>
      <c r="N20" s="133">
        <v>1523</v>
      </c>
      <c r="O20" s="143">
        <f t="shared" si="1"/>
        <v>0</v>
      </c>
      <c r="P20" s="155"/>
    </row>
    <row r="21" spans="1:16" ht="15" customHeight="1">
      <c r="A21" s="21">
        <f t="shared" si="4"/>
        <v>15</v>
      </c>
      <c r="B21" s="139"/>
      <c r="C21" s="76"/>
      <c r="D21" s="89"/>
      <c r="E21" s="90"/>
      <c r="F21" s="25"/>
      <c r="G21" s="25"/>
      <c r="H21" s="25">
        <f>F21+G21</f>
        <v>0</v>
      </c>
      <c r="I21" s="21"/>
      <c r="J21" s="25"/>
      <c r="K21" s="25">
        <f>I21+J21</f>
        <v>0</v>
      </c>
      <c r="L21" s="131">
        <f>K21-H21</f>
        <v>0</v>
      </c>
      <c r="M21" s="132" t="e">
        <f>K21/H21</f>
        <v>#DIV/0!</v>
      </c>
      <c r="N21" s="133">
        <v>1523</v>
      </c>
      <c r="O21" s="143">
        <f>K21/N21</f>
        <v>0</v>
      </c>
      <c r="P21" s="155"/>
    </row>
    <row r="22" spans="1:16" ht="15" customHeight="1">
      <c r="A22" s="21">
        <f t="shared" si="4"/>
        <v>16</v>
      </c>
      <c r="B22" s="139"/>
      <c r="C22" s="76"/>
      <c r="D22" s="89"/>
      <c r="E22" s="162"/>
      <c r="F22" s="25"/>
      <c r="G22" s="25"/>
      <c r="H22" s="25">
        <f t="shared" si="2"/>
        <v>0</v>
      </c>
      <c r="I22" s="21"/>
      <c r="J22" s="25"/>
      <c r="K22" s="25">
        <f t="shared" si="3"/>
        <v>0</v>
      </c>
      <c r="L22" s="131">
        <f t="shared" si="0"/>
        <v>0</v>
      </c>
      <c r="M22" s="132" t="e">
        <f t="shared" si="5"/>
        <v>#DIV/0!</v>
      </c>
      <c r="N22" s="133">
        <v>1523</v>
      </c>
      <c r="O22" s="143">
        <f t="shared" si="1"/>
        <v>0</v>
      </c>
      <c r="P22" s="155"/>
    </row>
    <row r="23" spans="1:16" ht="15" customHeight="1">
      <c r="A23" s="21">
        <f t="shared" si="4"/>
        <v>17</v>
      </c>
      <c r="B23" s="139"/>
      <c r="C23" s="76"/>
      <c r="D23" s="89"/>
      <c r="E23" s="90"/>
      <c r="F23" s="25"/>
      <c r="G23" s="25"/>
      <c r="H23" s="25">
        <f t="shared" si="2"/>
        <v>0</v>
      </c>
      <c r="I23" s="21"/>
      <c r="J23" s="25"/>
      <c r="K23" s="25">
        <f t="shared" si="3"/>
        <v>0</v>
      </c>
      <c r="L23" s="131">
        <f t="shared" si="0"/>
        <v>0</v>
      </c>
      <c r="M23" s="132" t="e">
        <f t="shared" si="5"/>
        <v>#DIV/0!</v>
      </c>
      <c r="N23" s="133">
        <v>200</v>
      </c>
      <c r="O23" s="143">
        <f t="shared" si="1"/>
        <v>0</v>
      </c>
      <c r="P23" s="155"/>
    </row>
    <row r="24" spans="1:16" ht="15" customHeight="1">
      <c r="A24" s="21">
        <f t="shared" si="4"/>
        <v>18</v>
      </c>
      <c r="B24" s="139"/>
      <c r="C24" s="76"/>
      <c r="D24" s="89"/>
      <c r="E24" s="90"/>
      <c r="F24" s="25"/>
      <c r="G24" s="25"/>
      <c r="H24" s="25">
        <f t="shared" si="2"/>
        <v>0</v>
      </c>
      <c r="I24" s="21"/>
      <c r="J24" s="25"/>
      <c r="K24" s="25">
        <f t="shared" si="3"/>
        <v>0</v>
      </c>
      <c r="L24" s="131">
        <f t="shared" si="0"/>
        <v>0</v>
      </c>
      <c r="M24" s="132" t="e">
        <f t="shared" si="5"/>
        <v>#DIV/0!</v>
      </c>
      <c r="N24" s="133">
        <v>1523</v>
      </c>
      <c r="O24" s="143">
        <f t="shared" si="1"/>
        <v>0</v>
      </c>
      <c r="P24" s="155"/>
    </row>
    <row r="25" spans="1:16" ht="15" customHeight="1">
      <c r="A25" s="21">
        <f t="shared" si="4"/>
        <v>19</v>
      </c>
      <c r="B25" s="139"/>
      <c r="C25" s="76"/>
      <c r="D25" s="89"/>
      <c r="E25" s="90"/>
      <c r="F25" s="36"/>
      <c r="G25" s="37"/>
      <c r="H25" s="25">
        <f t="shared" si="2"/>
        <v>0</v>
      </c>
      <c r="I25" s="21"/>
      <c r="J25" s="25"/>
      <c r="K25" s="25">
        <f t="shared" si="3"/>
        <v>0</v>
      </c>
      <c r="L25" s="131">
        <f t="shared" si="0"/>
        <v>0</v>
      </c>
      <c r="M25" s="132" t="e">
        <f t="shared" si="5"/>
        <v>#DIV/0!</v>
      </c>
      <c r="N25" s="133">
        <v>1523</v>
      </c>
      <c r="O25" s="143">
        <f t="shared" si="1"/>
        <v>0</v>
      </c>
      <c r="P25" s="155"/>
    </row>
    <row r="26" spans="1:16" ht="15" customHeight="1">
      <c r="A26" s="21">
        <f t="shared" si="4"/>
        <v>20</v>
      </c>
      <c r="B26" s="139"/>
      <c r="C26" s="76"/>
      <c r="D26" s="89"/>
      <c r="E26" s="90"/>
      <c r="F26" s="36"/>
      <c r="G26" s="37"/>
      <c r="H26" s="25">
        <f t="shared" si="2"/>
        <v>0</v>
      </c>
      <c r="I26" s="21"/>
      <c r="J26" s="25"/>
      <c r="K26" s="25">
        <f t="shared" si="3"/>
        <v>0</v>
      </c>
      <c r="L26" s="131">
        <f t="shared" si="0"/>
        <v>0</v>
      </c>
      <c r="M26" s="132" t="e">
        <f t="shared" si="5"/>
        <v>#DIV/0!</v>
      </c>
      <c r="N26" s="133">
        <v>1523</v>
      </c>
      <c r="O26" s="143">
        <f t="shared" si="1"/>
        <v>0</v>
      </c>
      <c r="P26" s="155"/>
    </row>
    <row r="27" spans="1:16" ht="15" customHeight="1">
      <c r="A27" s="21">
        <f t="shared" si="4"/>
        <v>21</v>
      </c>
      <c r="B27" s="139"/>
      <c r="C27" s="76"/>
      <c r="D27" s="89"/>
      <c r="E27" s="90"/>
      <c r="F27" s="25"/>
      <c r="G27" s="25"/>
      <c r="H27" s="25">
        <f t="shared" si="2"/>
        <v>0</v>
      </c>
      <c r="I27" s="21"/>
      <c r="J27" s="25"/>
      <c r="K27" s="25">
        <f t="shared" si="3"/>
        <v>0</v>
      </c>
      <c r="L27" s="131">
        <f t="shared" si="0"/>
        <v>0</v>
      </c>
      <c r="M27" s="132" t="e">
        <f t="shared" si="5"/>
        <v>#DIV/0!</v>
      </c>
      <c r="N27" s="133">
        <v>1523</v>
      </c>
      <c r="O27" s="143">
        <f t="shared" si="1"/>
        <v>0</v>
      </c>
      <c r="P27" s="155"/>
    </row>
    <row r="28" spans="1:16" ht="15" customHeight="1">
      <c r="A28" s="21">
        <f t="shared" si="4"/>
        <v>22</v>
      </c>
      <c r="B28" s="139"/>
      <c r="C28" s="76"/>
      <c r="D28" s="89"/>
      <c r="E28" s="90"/>
      <c r="F28" s="36"/>
      <c r="G28" s="37"/>
      <c r="H28" s="25">
        <f t="shared" si="2"/>
        <v>0</v>
      </c>
      <c r="I28" s="21"/>
      <c r="J28" s="25"/>
      <c r="K28" s="25">
        <f t="shared" si="3"/>
        <v>0</v>
      </c>
      <c r="L28" s="131">
        <f t="shared" si="0"/>
        <v>0</v>
      </c>
      <c r="M28" s="132" t="e">
        <f t="shared" si="5"/>
        <v>#DIV/0!</v>
      </c>
      <c r="N28" s="133">
        <v>1523</v>
      </c>
      <c r="O28" s="143">
        <f t="shared" si="1"/>
        <v>0</v>
      </c>
      <c r="P28" s="155"/>
    </row>
    <row r="29" spans="1:16" ht="15" customHeight="1">
      <c r="A29" s="21">
        <f t="shared" si="4"/>
        <v>23</v>
      </c>
      <c r="B29" s="139"/>
      <c r="C29" s="76"/>
      <c r="D29" s="89"/>
      <c r="E29" s="90"/>
      <c r="F29" s="25"/>
      <c r="G29" s="25"/>
      <c r="H29" s="25">
        <f>F29+G29</f>
        <v>0</v>
      </c>
      <c r="I29" s="21"/>
      <c r="J29" s="25"/>
      <c r="K29" s="25">
        <f>I29+J29</f>
        <v>0</v>
      </c>
      <c r="L29" s="131">
        <f>K29-H29</f>
        <v>0</v>
      </c>
      <c r="M29" s="132" t="e">
        <f>K29/H29</f>
        <v>#DIV/0!</v>
      </c>
      <c r="N29" s="133">
        <v>1523</v>
      </c>
      <c r="O29" s="143">
        <f>K29/N29</f>
        <v>0</v>
      </c>
      <c r="P29" s="155"/>
    </row>
    <row r="30" spans="1:16" ht="15" customHeight="1">
      <c r="A30" s="21">
        <f t="shared" si="4"/>
        <v>24</v>
      </c>
      <c r="B30" s="139"/>
      <c r="C30" s="76"/>
      <c r="D30" s="89"/>
      <c r="E30" s="90"/>
      <c r="F30" s="25"/>
      <c r="G30" s="25"/>
      <c r="H30" s="25">
        <f>F30+G30</f>
        <v>0</v>
      </c>
      <c r="I30" s="21"/>
      <c r="J30" s="25"/>
      <c r="K30" s="25">
        <f>I30+J30</f>
        <v>0</v>
      </c>
      <c r="L30" s="131">
        <f>K30-H30</f>
        <v>0</v>
      </c>
      <c r="M30" s="132" t="e">
        <f>K30/H30</f>
        <v>#DIV/0!</v>
      </c>
      <c r="N30" s="133">
        <v>200</v>
      </c>
      <c r="O30" s="143">
        <f>K30/N30</f>
        <v>0</v>
      </c>
      <c r="P30" s="155"/>
    </row>
    <row r="31" spans="1:16" ht="15" customHeight="1">
      <c r="A31" s="21">
        <f t="shared" si="4"/>
        <v>25</v>
      </c>
      <c r="B31" s="139"/>
      <c r="C31" s="76"/>
      <c r="D31" s="89"/>
      <c r="E31" s="90"/>
      <c r="F31" s="25"/>
      <c r="G31" s="25"/>
      <c r="H31" s="25">
        <f>F31+G31</f>
        <v>0</v>
      </c>
      <c r="I31" s="21"/>
      <c r="J31" s="25"/>
      <c r="K31" s="25">
        <f>I31+J31</f>
        <v>0</v>
      </c>
      <c r="L31" s="131">
        <f>K31-H31</f>
        <v>0</v>
      </c>
      <c r="M31" s="132" t="e">
        <f>K31/H31</f>
        <v>#DIV/0!</v>
      </c>
      <c r="N31" s="133">
        <v>1523</v>
      </c>
      <c r="O31" s="143">
        <f>K31/N31</f>
        <v>0</v>
      </c>
      <c r="P31" s="155"/>
    </row>
    <row r="32" spans="1:16" ht="15" customHeight="1">
      <c r="A32" s="21">
        <f t="shared" si="4"/>
        <v>26</v>
      </c>
      <c r="B32" s="139"/>
      <c r="C32" s="76"/>
      <c r="D32" s="89"/>
      <c r="E32" s="90"/>
      <c r="F32" s="25"/>
      <c r="G32" s="25"/>
      <c r="H32" s="25">
        <f t="shared" si="2"/>
        <v>0</v>
      </c>
      <c r="I32" s="21"/>
      <c r="J32" s="25"/>
      <c r="K32" s="25">
        <f t="shared" si="3"/>
        <v>0</v>
      </c>
      <c r="L32" s="131">
        <f t="shared" si="0"/>
        <v>0</v>
      </c>
      <c r="M32" s="132" t="e">
        <f t="shared" si="5"/>
        <v>#DIV/0!</v>
      </c>
      <c r="N32" s="133">
        <v>1523</v>
      </c>
      <c r="O32" s="143">
        <f t="shared" si="1"/>
        <v>0</v>
      </c>
      <c r="P32" s="155"/>
    </row>
    <row r="33" spans="1:16" ht="15" customHeight="1">
      <c r="A33" s="21">
        <f t="shared" si="4"/>
        <v>27</v>
      </c>
      <c r="B33" s="139"/>
      <c r="C33" s="76"/>
      <c r="D33" s="89"/>
      <c r="E33" s="90"/>
      <c r="F33" s="25"/>
      <c r="G33" s="25"/>
      <c r="H33" s="25">
        <f>F33+G33</f>
        <v>0</v>
      </c>
      <c r="I33" s="21"/>
      <c r="J33" s="25"/>
      <c r="K33" s="25">
        <f>I33+J33</f>
        <v>0</v>
      </c>
      <c r="L33" s="131">
        <f>K33-H33</f>
        <v>0</v>
      </c>
      <c r="M33" s="132" t="e">
        <f>K33/H33</f>
        <v>#DIV/0!</v>
      </c>
      <c r="N33" s="133">
        <v>1523</v>
      </c>
      <c r="O33" s="143">
        <f>K33/N33</f>
        <v>0</v>
      </c>
      <c r="P33" s="155"/>
    </row>
    <row r="34" spans="1:16" ht="15" customHeight="1">
      <c r="A34" s="21">
        <f t="shared" si="4"/>
        <v>28</v>
      </c>
      <c r="B34" s="139"/>
      <c r="C34" s="76"/>
      <c r="D34" s="89"/>
      <c r="E34" s="90"/>
      <c r="F34" s="25"/>
      <c r="G34" s="25"/>
      <c r="H34" s="25">
        <f>F34+G34</f>
        <v>0</v>
      </c>
      <c r="I34" s="21"/>
      <c r="J34" s="25"/>
      <c r="K34" s="25">
        <f>I34+J34</f>
        <v>0</v>
      </c>
      <c r="L34" s="131">
        <f>K34-H34</f>
        <v>0</v>
      </c>
      <c r="M34" s="132" t="e">
        <f>K34/H34</f>
        <v>#DIV/0!</v>
      </c>
      <c r="N34" s="133">
        <v>1523</v>
      </c>
      <c r="O34" s="143">
        <f>K34/N34</f>
        <v>0</v>
      </c>
      <c r="P34" s="155"/>
    </row>
    <row r="35" spans="1:16" ht="15" customHeight="1">
      <c r="A35" s="21">
        <f t="shared" si="4"/>
        <v>29</v>
      </c>
      <c r="B35" s="139"/>
      <c r="C35" s="76"/>
      <c r="D35" s="89"/>
      <c r="E35" s="90"/>
      <c r="F35" s="25"/>
      <c r="G35" s="25"/>
      <c r="H35" s="25">
        <f t="shared" si="2"/>
        <v>0</v>
      </c>
      <c r="I35" s="21"/>
      <c r="J35" s="25"/>
      <c r="K35" s="25">
        <f t="shared" si="3"/>
        <v>0</v>
      </c>
      <c r="L35" s="131">
        <f t="shared" si="0"/>
        <v>0</v>
      </c>
      <c r="M35" s="132" t="e">
        <f t="shared" si="5"/>
        <v>#DIV/0!</v>
      </c>
      <c r="N35" s="133">
        <v>1523</v>
      </c>
      <c r="O35" s="143">
        <f t="shared" si="1"/>
        <v>0</v>
      </c>
      <c r="P35" s="155"/>
    </row>
    <row r="36" spans="1:16" ht="15" customHeight="1">
      <c r="A36" s="267" t="s">
        <v>11</v>
      </c>
      <c r="B36" s="268"/>
      <c r="C36" s="268"/>
      <c r="D36" s="268"/>
      <c r="E36" s="269"/>
      <c r="F36" s="163">
        <f>SUM(F6:F35)</f>
        <v>0</v>
      </c>
      <c r="G36" s="163">
        <f>SUM(G6:G35)</f>
        <v>0</v>
      </c>
      <c r="H36" s="163">
        <f>SUM(H6:H35)</f>
        <v>0</v>
      </c>
      <c r="I36" s="163">
        <f>SUM(I6:I25)</f>
        <v>0</v>
      </c>
      <c r="J36" s="163">
        <f>SUM(J6:J25)</f>
        <v>0</v>
      </c>
      <c r="K36" s="163">
        <f>SUM(K6:K35)</f>
        <v>0</v>
      </c>
      <c r="L36" s="141">
        <f t="shared" si="0"/>
        <v>0</v>
      </c>
      <c r="M36" s="136" t="e">
        <f>K36/H36</f>
        <v>#DIV/0!</v>
      </c>
      <c r="N36" s="137" t="s">
        <v>19</v>
      </c>
      <c r="O36" s="146" t="s">
        <v>19</v>
      </c>
      <c r="P36" s="147">
        <f>SUM(P6:P35)</f>
        <v>0</v>
      </c>
    </row>
    <row r="37" spans="1:16" ht="15" customHeight="1"/>
    <row r="38" spans="1:16" ht="15" customHeight="1"/>
    <row r="39" spans="1:16" ht="15" customHeight="1">
      <c r="B39" s="39" t="s">
        <v>16</v>
      </c>
    </row>
  </sheetData>
  <mergeCells count="7">
    <mergeCell ref="P4:P5"/>
    <mergeCell ref="A36:E36"/>
    <mergeCell ref="A1:O1"/>
    <mergeCell ref="F4:H4"/>
    <mergeCell ref="I4:K4"/>
    <mergeCell ref="N4:N5"/>
    <mergeCell ref="O4:O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3"/>
  <sheetViews>
    <sheetView workbookViewId="0">
      <selection activeCell="D15" sqref="D15"/>
    </sheetView>
  </sheetViews>
  <sheetFormatPr defaultRowHeight="15"/>
  <cols>
    <col min="1" max="1" width="5" bestFit="1" customWidth="1"/>
    <col min="2" max="2" width="10.7109375" bestFit="1" customWidth="1"/>
    <col min="3" max="3" width="9.28515625" bestFit="1" customWidth="1"/>
    <col min="4" max="4" width="33.42578125" customWidth="1"/>
    <col min="5" max="5" width="19.28515625" customWidth="1"/>
    <col min="6" max="11" width="8.7109375" customWidth="1"/>
    <col min="12" max="12" width="11.5703125" bestFit="1" customWidth="1"/>
    <col min="13" max="13" width="21.85546875" customWidth="1"/>
    <col min="14" max="15" width="13.7109375" customWidth="1"/>
    <col min="16" max="16" width="15.85546875" customWidth="1"/>
    <col min="17" max="17" width="14.28515625" bestFit="1" customWidth="1"/>
  </cols>
  <sheetData>
    <row r="1" spans="1:16" ht="23.25">
      <c r="A1" s="260" t="s">
        <v>54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</row>
    <row r="4" spans="1:16" s="63" customFormat="1" ht="17.25">
      <c r="B4" s="1"/>
      <c r="C4" s="1"/>
      <c r="D4" s="1"/>
      <c r="E4" s="1"/>
      <c r="F4" s="276" t="s">
        <v>0</v>
      </c>
      <c r="G4" s="262"/>
      <c r="H4" s="263"/>
      <c r="I4" s="264" t="s">
        <v>1</v>
      </c>
      <c r="J4" s="265"/>
      <c r="K4" s="266"/>
      <c r="L4" s="3" t="s">
        <v>2</v>
      </c>
      <c r="M4" s="130" t="s">
        <v>3</v>
      </c>
      <c r="N4" s="302" t="s">
        <v>36</v>
      </c>
      <c r="O4" s="304" t="s">
        <v>37</v>
      </c>
      <c r="P4" s="270" t="s">
        <v>41</v>
      </c>
    </row>
    <row r="5" spans="1:16" s="68" customFormat="1" ht="15.75">
      <c r="A5" s="5" t="s">
        <v>4</v>
      </c>
      <c r="B5" s="6" t="s">
        <v>5</v>
      </c>
      <c r="C5" s="6" t="s">
        <v>6</v>
      </c>
      <c r="D5" s="6" t="s">
        <v>7</v>
      </c>
      <c r="E5" s="7" t="s">
        <v>8</v>
      </c>
      <c r="F5" s="8" t="s">
        <v>9</v>
      </c>
      <c r="G5" s="9" t="s">
        <v>10</v>
      </c>
      <c r="H5" s="10" t="s">
        <v>11</v>
      </c>
      <c r="I5" s="8" t="s">
        <v>9</v>
      </c>
      <c r="J5" s="9" t="s">
        <v>10</v>
      </c>
      <c r="K5" s="10" t="s">
        <v>11</v>
      </c>
      <c r="L5" s="11" t="s">
        <v>12</v>
      </c>
      <c r="M5" s="12" t="s">
        <v>13</v>
      </c>
      <c r="N5" s="303"/>
      <c r="O5" s="305"/>
      <c r="P5" s="271"/>
    </row>
    <row r="6" spans="1:16" ht="15" customHeight="1">
      <c r="A6" s="13"/>
      <c r="B6" s="138"/>
      <c r="C6" s="71"/>
      <c r="D6" s="86"/>
      <c r="E6" s="87"/>
      <c r="F6" s="21"/>
      <c r="G6" s="25"/>
      <c r="H6" s="25">
        <f>F6+G6</f>
        <v>0</v>
      </c>
      <c r="I6" s="21"/>
      <c r="J6" s="25"/>
      <c r="K6" s="25">
        <f>I6+J6</f>
        <v>0</v>
      </c>
      <c r="L6" s="131">
        <f t="shared" ref="L6:L20" si="0">K6-H6</f>
        <v>0</v>
      </c>
      <c r="M6" s="132" t="e">
        <f>K6/H6</f>
        <v>#DIV/0!</v>
      </c>
      <c r="N6" s="133">
        <v>1523</v>
      </c>
      <c r="O6" s="143">
        <f t="shared" ref="O6:O19" si="1">K6/N6</f>
        <v>0</v>
      </c>
      <c r="P6" s="172"/>
    </row>
    <row r="7" spans="1:16" ht="15" customHeight="1">
      <c r="A7" s="21"/>
      <c r="B7" s="139"/>
      <c r="C7" s="76"/>
      <c r="D7" s="89"/>
      <c r="E7" s="90"/>
      <c r="F7" s="25"/>
      <c r="G7" s="25"/>
      <c r="H7" s="25">
        <f t="shared" ref="H7:H19" si="2">F7+G7</f>
        <v>0</v>
      </c>
      <c r="I7" s="21"/>
      <c r="J7" s="25"/>
      <c r="K7" s="25">
        <f t="shared" ref="K7:K19" si="3">I7+J7</f>
        <v>0</v>
      </c>
      <c r="L7" s="131">
        <f t="shared" si="0"/>
        <v>0</v>
      </c>
      <c r="M7" s="132" t="e">
        <f>K7/H7</f>
        <v>#DIV/0!</v>
      </c>
      <c r="N7" s="133">
        <v>1523</v>
      </c>
      <c r="O7" s="143">
        <f t="shared" si="1"/>
        <v>0</v>
      </c>
      <c r="P7" s="155"/>
    </row>
    <row r="8" spans="1:16" ht="15" customHeight="1">
      <c r="A8" s="21"/>
      <c r="B8" s="139"/>
      <c r="C8" s="76"/>
      <c r="D8" s="89"/>
      <c r="E8" s="90"/>
      <c r="F8" s="25"/>
      <c r="G8" s="25"/>
      <c r="H8" s="25">
        <f t="shared" si="2"/>
        <v>0</v>
      </c>
      <c r="I8" s="21"/>
      <c r="J8" s="25"/>
      <c r="K8" s="25">
        <f t="shared" si="3"/>
        <v>0</v>
      </c>
      <c r="L8" s="131">
        <f t="shared" si="0"/>
        <v>0</v>
      </c>
      <c r="M8" s="132" t="e">
        <f t="shared" ref="M8:M19" si="4">K8/H8</f>
        <v>#DIV/0!</v>
      </c>
      <c r="N8" s="133">
        <v>200</v>
      </c>
      <c r="O8" s="143">
        <f t="shared" si="1"/>
        <v>0</v>
      </c>
      <c r="P8" s="155"/>
    </row>
    <row r="9" spans="1:16" ht="15" customHeight="1">
      <c r="A9" s="21"/>
      <c r="B9" s="139"/>
      <c r="C9" s="76"/>
      <c r="D9" s="89"/>
      <c r="E9" s="90"/>
      <c r="F9" s="25"/>
      <c r="G9" s="25"/>
      <c r="H9" s="25">
        <f>F9+G9</f>
        <v>0</v>
      </c>
      <c r="I9" s="21"/>
      <c r="J9" s="25"/>
      <c r="K9" s="25">
        <f>I9+J9</f>
        <v>0</v>
      </c>
      <c r="L9" s="131">
        <f>K9-H9</f>
        <v>0</v>
      </c>
      <c r="M9" s="132" t="e">
        <f>K9/H9</f>
        <v>#DIV/0!</v>
      </c>
      <c r="N9" s="133">
        <v>1523</v>
      </c>
      <c r="O9" s="143">
        <f>K9/N9</f>
        <v>0</v>
      </c>
      <c r="P9" s="155"/>
    </row>
    <row r="10" spans="1:16" ht="15" customHeight="1">
      <c r="A10" s="21"/>
      <c r="B10" s="139"/>
      <c r="C10" s="76"/>
      <c r="D10" s="89"/>
      <c r="E10" s="90"/>
      <c r="F10" s="25"/>
      <c r="G10" s="25"/>
      <c r="H10" s="25">
        <f>F10+G10</f>
        <v>0</v>
      </c>
      <c r="I10" s="21"/>
      <c r="J10" s="25"/>
      <c r="K10" s="25">
        <f>I10+J10</f>
        <v>0</v>
      </c>
      <c r="L10" s="131">
        <f>K10-H10</f>
        <v>0</v>
      </c>
      <c r="M10" s="132" t="e">
        <f>K10/H10</f>
        <v>#DIV/0!</v>
      </c>
      <c r="N10" s="133">
        <v>1523</v>
      </c>
      <c r="O10" s="143">
        <f>K10/N10</f>
        <v>0</v>
      </c>
      <c r="P10" s="155"/>
    </row>
    <row r="11" spans="1:16" ht="15" customHeight="1">
      <c r="A11" s="21"/>
      <c r="B11" s="139"/>
      <c r="C11" s="76"/>
      <c r="D11" s="89"/>
      <c r="E11" s="90"/>
      <c r="F11" s="25"/>
      <c r="G11" s="25"/>
      <c r="H11" s="25">
        <f t="shared" si="2"/>
        <v>0</v>
      </c>
      <c r="I11" s="21"/>
      <c r="J11" s="25"/>
      <c r="K11" s="25">
        <f t="shared" si="3"/>
        <v>0</v>
      </c>
      <c r="L11" s="131">
        <f t="shared" si="0"/>
        <v>0</v>
      </c>
      <c r="M11" s="132" t="e">
        <f t="shared" si="4"/>
        <v>#DIV/0!</v>
      </c>
      <c r="N11" s="133">
        <v>200</v>
      </c>
      <c r="O11" s="143">
        <f t="shared" si="1"/>
        <v>0</v>
      </c>
      <c r="P11" s="155"/>
    </row>
    <row r="12" spans="1:16" ht="15" customHeight="1">
      <c r="A12" s="21"/>
      <c r="B12" s="139"/>
      <c r="C12" s="76"/>
      <c r="D12" s="89"/>
      <c r="E12" s="90"/>
      <c r="F12" s="25"/>
      <c r="G12" s="25"/>
      <c r="H12" s="25">
        <f t="shared" si="2"/>
        <v>0</v>
      </c>
      <c r="I12" s="21"/>
      <c r="J12" s="25"/>
      <c r="K12" s="25">
        <f t="shared" si="3"/>
        <v>0</v>
      </c>
      <c r="L12" s="131">
        <f t="shared" si="0"/>
        <v>0</v>
      </c>
      <c r="M12" s="132" t="e">
        <f t="shared" si="4"/>
        <v>#DIV/0!</v>
      </c>
      <c r="N12" s="133">
        <v>1523</v>
      </c>
      <c r="O12" s="143">
        <f t="shared" si="1"/>
        <v>0</v>
      </c>
      <c r="P12" s="155"/>
    </row>
    <row r="13" spans="1:16" ht="15" customHeight="1">
      <c r="A13" s="21"/>
      <c r="B13" s="139"/>
      <c r="C13" s="76"/>
      <c r="D13" s="89"/>
      <c r="E13" s="90"/>
      <c r="F13" s="25"/>
      <c r="G13" s="25"/>
      <c r="H13" s="25">
        <f t="shared" si="2"/>
        <v>0</v>
      </c>
      <c r="I13" s="21"/>
      <c r="J13" s="25"/>
      <c r="K13" s="25">
        <f t="shared" si="3"/>
        <v>0</v>
      </c>
      <c r="L13" s="131">
        <f t="shared" si="0"/>
        <v>0</v>
      </c>
      <c r="M13" s="132" t="e">
        <f t="shared" si="4"/>
        <v>#DIV/0!</v>
      </c>
      <c r="N13" s="133">
        <v>1523</v>
      </c>
      <c r="O13" s="143">
        <f t="shared" si="1"/>
        <v>0</v>
      </c>
      <c r="P13" s="155"/>
    </row>
    <row r="14" spans="1:16" ht="15" customHeight="1">
      <c r="A14" s="21"/>
      <c r="B14" s="139"/>
      <c r="C14" s="76"/>
      <c r="D14" s="89"/>
      <c r="E14" s="90"/>
      <c r="F14" s="25"/>
      <c r="G14" s="25"/>
      <c r="H14" s="25">
        <f t="shared" si="2"/>
        <v>0</v>
      </c>
      <c r="I14" s="21"/>
      <c r="J14" s="25"/>
      <c r="K14" s="25">
        <f t="shared" si="3"/>
        <v>0</v>
      </c>
      <c r="L14" s="131">
        <f t="shared" si="0"/>
        <v>0</v>
      </c>
      <c r="M14" s="132" t="e">
        <f t="shared" si="4"/>
        <v>#DIV/0!</v>
      </c>
      <c r="N14" s="133">
        <v>1523</v>
      </c>
      <c r="O14" s="143">
        <f t="shared" si="1"/>
        <v>0</v>
      </c>
      <c r="P14" s="155"/>
    </row>
    <row r="15" spans="1:16" ht="15" customHeight="1">
      <c r="A15" s="21"/>
      <c r="B15" s="139"/>
      <c r="C15" s="76"/>
      <c r="D15" s="89"/>
      <c r="E15" s="90"/>
      <c r="F15" s="25"/>
      <c r="G15" s="25"/>
      <c r="H15" s="25">
        <f t="shared" si="2"/>
        <v>0</v>
      </c>
      <c r="I15" s="21"/>
      <c r="J15" s="25"/>
      <c r="K15" s="25">
        <f t="shared" si="3"/>
        <v>0</v>
      </c>
      <c r="L15" s="131">
        <f t="shared" si="0"/>
        <v>0</v>
      </c>
      <c r="M15" s="132" t="e">
        <f t="shared" si="4"/>
        <v>#DIV/0!</v>
      </c>
      <c r="N15" s="133">
        <v>1523</v>
      </c>
      <c r="O15" s="143">
        <f t="shared" si="1"/>
        <v>0</v>
      </c>
      <c r="P15" s="155"/>
    </row>
    <row r="16" spans="1:16" ht="15" customHeight="1">
      <c r="A16" s="21"/>
      <c r="B16" s="139"/>
      <c r="C16" s="76"/>
      <c r="D16" s="89"/>
      <c r="E16" s="90"/>
      <c r="F16" s="25"/>
      <c r="G16" s="25"/>
      <c r="H16" s="25">
        <f t="shared" si="2"/>
        <v>0</v>
      </c>
      <c r="I16" s="21"/>
      <c r="J16" s="25"/>
      <c r="K16" s="25">
        <f t="shared" si="3"/>
        <v>0</v>
      </c>
      <c r="L16" s="131">
        <f t="shared" si="0"/>
        <v>0</v>
      </c>
      <c r="M16" s="132" t="e">
        <f t="shared" si="4"/>
        <v>#DIV/0!</v>
      </c>
      <c r="N16" s="133">
        <v>1523</v>
      </c>
      <c r="O16" s="143">
        <f t="shared" si="1"/>
        <v>0</v>
      </c>
      <c r="P16" s="155"/>
    </row>
    <row r="17" spans="1:17" ht="15" customHeight="1">
      <c r="A17" s="21"/>
      <c r="B17" s="139"/>
      <c r="C17" s="76"/>
      <c r="D17" s="89"/>
      <c r="E17" s="90"/>
      <c r="F17" s="25"/>
      <c r="G17" s="25"/>
      <c r="H17" s="25">
        <f t="shared" si="2"/>
        <v>0</v>
      </c>
      <c r="I17" s="21"/>
      <c r="J17" s="25"/>
      <c r="K17" s="25">
        <f t="shared" si="3"/>
        <v>0</v>
      </c>
      <c r="L17" s="131">
        <f t="shared" si="0"/>
        <v>0</v>
      </c>
      <c r="M17" s="132" t="e">
        <f t="shared" si="4"/>
        <v>#DIV/0!</v>
      </c>
      <c r="N17" s="133">
        <v>1523</v>
      </c>
      <c r="O17" s="143">
        <f t="shared" si="1"/>
        <v>0</v>
      </c>
      <c r="P17" s="155"/>
      <c r="Q17" s="164"/>
    </row>
    <row r="18" spans="1:17" ht="15" customHeight="1">
      <c r="A18" s="21"/>
      <c r="B18" s="139"/>
      <c r="C18" s="76"/>
      <c r="D18" s="89"/>
      <c r="E18" s="90"/>
      <c r="F18" s="25"/>
      <c r="G18" s="25"/>
      <c r="H18" s="25">
        <f t="shared" si="2"/>
        <v>0</v>
      </c>
      <c r="I18" s="21"/>
      <c r="J18" s="25"/>
      <c r="K18" s="25">
        <f t="shared" si="3"/>
        <v>0</v>
      </c>
      <c r="L18" s="131">
        <f t="shared" si="0"/>
        <v>0</v>
      </c>
      <c r="M18" s="132" t="e">
        <f t="shared" si="4"/>
        <v>#DIV/0!</v>
      </c>
      <c r="N18" s="133">
        <v>1523</v>
      </c>
      <c r="O18" s="143">
        <f t="shared" si="1"/>
        <v>0</v>
      </c>
      <c r="P18" s="155"/>
    </row>
    <row r="19" spans="1:17" ht="15" customHeight="1">
      <c r="A19" s="21"/>
      <c r="B19" s="159"/>
      <c r="C19" s="160"/>
      <c r="D19" s="161"/>
      <c r="E19" s="90"/>
      <c r="F19" s="25"/>
      <c r="G19" s="25"/>
      <c r="H19" s="25">
        <f t="shared" si="2"/>
        <v>0</v>
      </c>
      <c r="I19" s="21"/>
      <c r="J19" s="25"/>
      <c r="K19" s="25">
        <f t="shared" si="3"/>
        <v>0</v>
      </c>
      <c r="L19" s="131">
        <f t="shared" si="0"/>
        <v>0</v>
      </c>
      <c r="M19" s="132" t="e">
        <f t="shared" si="4"/>
        <v>#DIV/0!</v>
      </c>
      <c r="N19" s="133">
        <v>1523</v>
      </c>
      <c r="O19" s="143">
        <f t="shared" si="1"/>
        <v>0</v>
      </c>
      <c r="P19" s="155"/>
    </row>
    <row r="20" spans="1:17" ht="15" customHeight="1">
      <c r="A20" s="267" t="s">
        <v>11</v>
      </c>
      <c r="B20" s="268"/>
      <c r="C20" s="268"/>
      <c r="D20" s="268"/>
      <c r="E20" s="269"/>
      <c r="F20" s="165">
        <f t="shared" ref="F20:K20" si="5">SUM(F6:F19)</f>
        <v>0</v>
      </c>
      <c r="G20" s="165">
        <f t="shared" si="5"/>
        <v>0</v>
      </c>
      <c r="H20" s="165">
        <f t="shared" si="5"/>
        <v>0</v>
      </c>
      <c r="I20" s="165">
        <f t="shared" si="5"/>
        <v>0</v>
      </c>
      <c r="J20" s="165">
        <f t="shared" si="5"/>
        <v>0</v>
      </c>
      <c r="K20" s="165">
        <f t="shared" si="5"/>
        <v>0</v>
      </c>
      <c r="L20" s="141">
        <f t="shared" si="0"/>
        <v>0</v>
      </c>
      <c r="M20" s="136" t="e">
        <f>K20/H20</f>
        <v>#DIV/0!</v>
      </c>
      <c r="N20" s="137" t="s">
        <v>19</v>
      </c>
      <c r="O20" s="146" t="s">
        <v>19</v>
      </c>
      <c r="P20" s="147">
        <f>SUM(P6:P19)</f>
        <v>0</v>
      </c>
    </row>
    <row r="23" spans="1:17" ht="17.25">
      <c r="B23" s="39" t="s">
        <v>16</v>
      </c>
    </row>
  </sheetData>
  <mergeCells count="7">
    <mergeCell ref="P4:P5"/>
    <mergeCell ref="A20:E20"/>
    <mergeCell ref="A1:O1"/>
    <mergeCell ref="F4:H4"/>
    <mergeCell ref="I4:K4"/>
    <mergeCell ref="N4:N5"/>
    <mergeCell ref="O4:O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E19" sqref="E19"/>
    </sheetView>
  </sheetViews>
  <sheetFormatPr defaultRowHeight="15"/>
  <cols>
    <col min="1" max="1" width="4" customWidth="1"/>
    <col min="2" max="2" width="14" bestFit="1" customWidth="1"/>
    <col min="3" max="3" width="13.7109375" bestFit="1" customWidth="1"/>
    <col min="4" max="4" width="11" bestFit="1" customWidth="1"/>
    <col min="5" max="5" width="12.28515625" bestFit="1" customWidth="1"/>
    <col min="6" max="6" width="11.5703125" bestFit="1" customWidth="1"/>
    <col min="7" max="7" width="11.85546875" customWidth="1"/>
    <col min="8" max="8" width="23.42578125" bestFit="1" customWidth="1"/>
    <col min="9" max="9" width="15.140625" bestFit="1" customWidth="1"/>
  </cols>
  <sheetData>
    <row r="1" spans="1:10" ht="19.5">
      <c r="A1" s="282" t="s">
        <v>44</v>
      </c>
      <c r="B1" s="282"/>
      <c r="C1" s="282"/>
      <c r="D1" s="282"/>
      <c r="E1" s="282"/>
      <c r="F1" s="282"/>
      <c r="G1" s="282"/>
      <c r="H1" s="282"/>
      <c r="I1" s="62"/>
      <c r="J1" s="62"/>
    </row>
    <row r="3" spans="1:10" ht="17.25" customHeight="1">
      <c r="C3" s="283" t="s">
        <v>11</v>
      </c>
      <c r="D3" s="284"/>
      <c r="E3" s="284"/>
      <c r="F3" s="284"/>
      <c r="G3" s="285"/>
    </row>
    <row r="4" spans="1:10" ht="17.25" customHeight="1">
      <c r="A4" s="93" t="s">
        <v>19</v>
      </c>
      <c r="B4" s="94" t="s">
        <v>20</v>
      </c>
      <c r="C4" s="95" t="s">
        <v>21</v>
      </c>
      <c r="D4" s="95" t="s">
        <v>22</v>
      </c>
      <c r="E4" s="95" t="s">
        <v>23</v>
      </c>
      <c r="F4" s="96" t="s">
        <v>2</v>
      </c>
      <c r="G4" s="97" t="s">
        <v>24</v>
      </c>
      <c r="H4" s="98"/>
      <c r="I4" s="99"/>
    </row>
    <row r="5" spans="1:10" ht="15.75">
      <c r="A5" s="100">
        <v>7</v>
      </c>
      <c r="B5" s="101" t="s">
        <v>45</v>
      </c>
      <c r="C5" s="102">
        <f>Julho2018!A21</f>
        <v>16</v>
      </c>
      <c r="D5" s="103">
        <f>Julho2018!H22</f>
        <v>1399</v>
      </c>
      <c r="E5" s="103">
        <f>Julho2018!K22</f>
        <v>1155</v>
      </c>
      <c r="F5" s="104">
        <f>Julho2018!L22</f>
        <v>-244</v>
      </c>
      <c r="G5" s="105">
        <f t="shared" ref="G5:G11" si="0">E5/D5</f>
        <v>0.82558970693352396</v>
      </c>
    </row>
    <row r="6" spans="1:10" ht="15.75">
      <c r="A6" s="106">
        <f>A5+1</f>
        <v>8</v>
      </c>
      <c r="B6" s="107" t="s">
        <v>46</v>
      </c>
      <c r="C6" s="108">
        <f>Agosto2018!A34</f>
        <v>29</v>
      </c>
      <c r="D6" s="109">
        <f>Agosto2018!H35</f>
        <v>0</v>
      </c>
      <c r="E6" s="109">
        <f>Agosto2018!K35</f>
        <v>0</v>
      </c>
      <c r="F6" s="110">
        <f>Agosto2018!L35</f>
        <v>0</v>
      </c>
      <c r="G6" s="105" t="e">
        <f t="shared" si="0"/>
        <v>#DIV/0!</v>
      </c>
      <c r="I6" s="111"/>
    </row>
    <row r="7" spans="1:10" ht="15.75">
      <c r="A7" s="106">
        <f>A6+1</f>
        <v>9</v>
      </c>
      <c r="B7" s="107" t="s">
        <v>47</v>
      </c>
      <c r="C7" s="108">
        <f>Setembro2018!A35</f>
        <v>30</v>
      </c>
      <c r="D7" s="109">
        <f>Setembro2018!H36</f>
        <v>0</v>
      </c>
      <c r="E7" s="109">
        <f>Setembro2018!K36</f>
        <v>0</v>
      </c>
      <c r="F7" s="110">
        <f>Setembro2018!L36</f>
        <v>0</v>
      </c>
      <c r="G7" s="105" t="e">
        <f t="shared" si="0"/>
        <v>#DIV/0!</v>
      </c>
    </row>
    <row r="8" spans="1:10" ht="15.75">
      <c r="A8" s="106">
        <f>A7+1</f>
        <v>10</v>
      </c>
      <c r="B8" s="107" t="s">
        <v>48</v>
      </c>
      <c r="C8" s="108">
        <f>Outubro2017!A28</f>
        <v>23</v>
      </c>
      <c r="D8" s="109">
        <f>Outubro2017!H29</f>
        <v>0</v>
      </c>
      <c r="E8" s="109">
        <f>Outubro2017!K29</f>
        <v>0</v>
      </c>
      <c r="F8" s="110">
        <f>Outubro2017!L29</f>
        <v>0</v>
      </c>
      <c r="G8" s="105" t="e">
        <f t="shared" si="0"/>
        <v>#DIV/0!</v>
      </c>
    </row>
    <row r="9" spans="1:10" ht="15.75">
      <c r="A9" s="106">
        <f>A8+1</f>
        <v>11</v>
      </c>
      <c r="B9" s="107" t="s">
        <v>49</v>
      </c>
      <c r="C9" s="108">
        <f>Novembro2018!A35</f>
        <v>29</v>
      </c>
      <c r="D9" s="109">
        <f>Novembro2018!H36</f>
        <v>0</v>
      </c>
      <c r="E9" s="109">
        <f>Novembro2018!K36</f>
        <v>0</v>
      </c>
      <c r="F9" s="110">
        <f>Novembro2018!L36</f>
        <v>0</v>
      </c>
      <c r="G9" s="105" t="e">
        <f t="shared" si="0"/>
        <v>#DIV/0!</v>
      </c>
    </row>
    <row r="10" spans="1:10" ht="15.75">
      <c r="A10" s="106">
        <f>A9+1</f>
        <v>12</v>
      </c>
      <c r="B10" s="107" t="s">
        <v>50</v>
      </c>
      <c r="C10" s="108">
        <f>Dezembro2018!A19</f>
        <v>0</v>
      </c>
      <c r="D10" s="109">
        <f>Dezembro2018!H20</f>
        <v>0</v>
      </c>
      <c r="E10" s="109">
        <f>Dezembro2018!K20</f>
        <v>0</v>
      </c>
      <c r="F10" s="110">
        <f>Dezembro2018!L20</f>
        <v>0</v>
      </c>
      <c r="G10" s="105" t="e">
        <f t="shared" si="0"/>
        <v>#DIV/0!</v>
      </c>
    </row>
    <row r="11" spans="1:10" ht="15.75">
      <c r="A11" s="112" t="s">
        <v>19</v>
      </c>
      <c r="B11" s="113" t="s">
        <v>31</v>
      </c>
      <c r="C11" s="113">
        <f>SUM(C5:C10)</f>
        <v>127</v>
      </c>
      <c r="D11" s="114">
        <f>SUM(D5:D10)</f>
        <v>1399</v>
      </c>
      <c r="E11" s="114">
        <f>SUM(E5:E10)</f>
        <v>1155</v>
      </c>
      <c r="F11" s="115">
        <f>E11-D11</f>
        <v>-244</v>
      </c>
      <c r="G11" s="116">
        <f t="shared" si="0"/>
        <v>0.82558970693352396</v>
      </c>
    </row>
    <row r="12" spans="1:10">
      <c r="D12" s="117"/>
      <c r="E12" s="117"/>
      <c r="F12" s="117"/>
      <c r="G12" s="118"/>
    </row>
    <row r="13" spans="1:10" ht="15.75">
      <c r="A13" s="119"/>
      <c r="B13" s="119"/>
      <c r="C13" s="119"/>
      <c r="D13" s="117"/>
      <c r="E13" s="117"/>
      <c r="F13" s="117"/>
      <c r="G13" s="118"/>
    </row>
    <row r="14" spans="1:10">
      <c r="D14" s="117"/>
      <c r="E14" s="117"/>
      <c r="F14" s="117"/>
      <c r="G14" s="118"/>
    </row>
    <row r="16" spans="1:10" ht="19.5">
      <c r="A16" s="282" t="s">
        <v>52</v>
      </c>
      <c r="B16" s="282"/>
      <c r="C16" s="282"/>
      <c r="D16" s="282"/>
      <c r="E16" s="282"/>
      <c r="F16" s="282"/>
      <c r="G16" s="282"/>
      <c r="H16" s="282"/>
    </row>
    <row r="17" spans="1:8" ht="19.5">
      <c r="A17" s="120"/>
      <c r="B17" s="120"/>
      <c r="C17" s="120"/>
      <c r="D17" s="120"/>
      <c r="E17" s="120"/>
      <c r="F17" s="120"/>
      <c r="G17" s="120"/>
      <c r="H17" s="166"/>
    </row>
    <row r="18" spans="1:8" ht="15.75">
      <c r="A18" s="121" t="s">
        <v>19</v>
      </c>
      <c r="B18" s="122" t="s">
        <v>33</v>
      </c>
      <c r="C18" s="122" t="s">
        <v>21</v>
      </c>
      <c r="D18" s="122" t="s">
        <v>22</v>
      </c>
      <c r="E18" s="122" t="s">
        <v>23</v>
      </c>
      <c r="F18" s="123" t="s">
        <v>2</v>
      </c>
      <c r="G18" s="124" t="s">
        <v>24</v>
      </c>
      <c r="H18" s="167"/>
    </row>
    <row r="19" spans="1:8" ht="15.75">
      <c r="A19" s="125"/>
      <c r="B19" s="126" t="s">
        <v>34</v>
      </c>
      <c r="C19" s="126">
        <f>C11</f>
        <v>127</v>
      </c>
      <c r="D19" s="127">
        <f>D11/6</f>
        <v>233.16666666666666</v>
      </c>
      <c r="E19" s="127">
        <f>E11/6</f>
        <v>192.5</v>
      </c>
      <c r="F19" s="128">
        <f>F11/6</f>
        <v>-40.666666666666664</v>
      </c>
      <c r="G19" s="129">
        <f>E19/D19</f>
        <v>0.82558970693352396</v>
      </c>
    </row>
    <row r="24" spans="1:8" ht="19.5">
      <c r="A24" s="282" t="s">
        <v>53</v>
      </c>
      <c r="B24" s="282"/>
      <c r="C24" s="282"/>
      <c r="D24" s="282"/>
      <c r="E24" s="282"/>
      <c r="F24" s="282"/>
      <c r="G24" s="282"/>
      <c r="H24" s="282"/>
    </row>
    <row r="26" spans="1:8">
      <c r="A26" s="152"/>
      <c r="B26" s="286">
        <f>SUM(Julho2018!P22+Agosto2018!P35+Setembro2018!P36+Outubro2017!P29+Novembro2018!P36+Dezembro2018!P20)</f>
        <v>7384.7</v>
      </c>
      <c r="C26" s="286"/>
      <c r="D26" s="152"/>
      <c r="E26" s="152"/>
      <c r="F26" s="151"/>
      <c r="G26" s="151"/>
      <c r="H26" s="151"/>
    </row>
    <row r="27" spans="1:8">
      <c r="A27" s="152"/>
      <c r="B27" s="152"/>
      <c r="C27" s="152"/>
      <c r="D27" s="152"/>
      <c r="E27" s="152"/>
      <c r="F27" s="151"/>
      <c r="G27" s="151"/>
      <c r="H27" s="151"/>
    </row>
  </sheetData>
  <mergeCells count="5">
    <mergeCell ref="A1:H1"/>
    <mergeCell ref="C3:G3"/>
    <mergeCell ref="A16:H16"/>
    <mergeCell ref="A24:H24"/>
    <mergeCell ref="B26:C26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"/>
  <sheetViews>
    <sheetView workbookViewId="0">
      <selection activeCell="K19" sqref="K19"/>
    </sheetView>
  </sheetViews>
  <sheetFormatPr defaultRowHeight="15"/>
  <cols>
    <col min="1" max="1" width="5" bestFit="1" customWidth="1"/>
    <col min="2" max="2" width="10.7109375" bestFit="1" customWidth="1"/>
    <col min="3" max="3" width="9.28515625" bestFit="1" customWidth="1"/>
    <col min="4" max="4" width="36.42578125" customWidth="1"/>
    <col min="5" max="5" width="25.42578125" customWidth="1"/>
    <col min="8" max="8" width="8.85546875" customWidth="1"/>
    <col min="10" max="10" width="9.7109375" customWidth="1"/>
    <col min="12" max="12" width="11.5703125" bestFit="1" customWidth="1"/>
    <col min="13" max="13" width="23.5703125" bestFit="1" customWidth="1"/>
    <col min="14" max="14" width="16.28515625" customWidth="1"/>
  </cols>
  <sheetData>
    <row r="1" spans="1:14" ht="23.25">
      <c r="A1" s="260" t="s">
        <v>55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</row>
    <row r="4" spans="1:14" ht="17.25">
      <c r="B4" s="40"/>
      <c r="C4" s="40"/>
      <c r="D4" s="40"/>
      <c r="E4" s="34"/>
      <c r="F4" s="272" t="s">
        <v>0</v>
      </c>
      <c r="G4" s="272"/>
      <c r="H4" s="272"/>
      <c r="I4" s="272" t="s">
        <v>1</v>
      </c>
      <c r="J4" s="272"/>
      <c r="K4" s="272"/>
      <c r="L4" s="3" t="s">
        <v>2</v>
      </c>
      <c r="M4" s="171" t="s">
        <v>3</v>
      </c>
      <c r="N4" s="270" t="s">
        <v>41</v>
      </c>
    </row>
    <row r="5" spans="1:14">
      <c r="A5" s="5" t="s">
        <v>4</v>
      </c>
      <c r="B5" s="6" t="s">
        <v>5</v>
      </c>
      <c r="C5" s="6" t="s">
        <v>6</v>
      </c>
      <c r="D5" s="6" t="s">
        <v>7</v>
      </c>
      <c r="E5" s="7" t="s">
        <v>8</v>
      </c>
      <c r="F5" s="5" t="s">
        <v>9</v>
      </c>
      <c r="G5" s="6" t="s">
        <v>10</v>
      </c>
      <c r="H5" s="7" t="s">
        <v>11</v>
      </c>
      <c r="I5" s="42" t="s">
        <v>9</v>
      </c>
      <c r="J5" s="6" t="s">
        <v>10</v>
      </c>
      <c r="K5" s="7" t="s">
        <v>11</v>
      </c>
      <c r="L5" s="43" t="s">
        <v>12</v>
      </c>
      <c r="M5" s="44" t="s">
        <v>13</v>
      </c>
      <c r="N5" s="271"/>
    </row>
    <row r="6" spans="1:14" ht="15" customHeight="1">
      <c r="A6" s="13">
        <v>1</v>
      </c>
      <c r="B6" s="175">
        <v>43154</v>
      </c>
      <c r="C6" s="35" t="s">
        <v>67</v>
      </c>
      <c r="D6" s="45" t="s">
        <v>65</v>
      </c>
      <c r="E6" s="16" t="s">
        <v>14</v>
      </c>
      <c r="F6" s="48">
        <v>0</v>
      </c>
      <c r="G6" s="47">
        <v>1497</v>
      </c>
      <c r="H6" s="49">
        <f>F6+G6</f>
        <v>1497</v>
      </c>
      <c r="I6" s="50">
        <v>0</v>
      </c>
      <c r="J6" s="51">
        <v>1253</v>
      </c>
      <c r="K6" s="52">
        <f>I6+J6</f>
        <v>1253</v>
      </c>
      <c r="L6" s="19">
        <f>K6-H6</f>
        <v>-244</v>
      </c>
      <c r="M6" s="20">
        <f>K6/H6</f>
        <v>0.83700734802939214</v>
      </c>
      <c r="N6" s="150"/>
    </row>
    <row r="7" spans="1:14" ht="15" customHeight="1">
      <c r="A7" s="21">
        <f>A6+1</f>
        <v>2</v>
      </c>
      <c r="B7" s="176">
        <v>43155</v>
      </c>
      <c r="C7" s="36" t="s">
        <v>68</v>
      </c>
      <c r="D7" s="45" t="s">
        <v>65</v>
      </c>
      <c r="E7" s="16" t="s">
        <v>14</v>
      </c>
      <c r="F7" s="36">
        <v>0</v>
      </c>
      <c r="G7" s="37">
        <v>1498</v>
      </c>
      <c r="H7" s="49">
        <f t="shared" ref="H7:H8" si="0">F7+G7</f>
        <v>1498</v>
      </c>
      <c r="I7" s="38">
        <v>0</v>
      </c>
      <c r="J7" s="25">
        <v>1298</v>
      </c>
      <c r="K7" s="52">
        <f t="shared" ref="K7:K8" si="1">I7+J7</f>
        <v>1298</v>
      </c>
      <c r="L7" s="27">
        <f t="shared" ref="L7:L8" si="2">K7-H7</f>
        <v>-200</v>
      </c>
      <c r="M7" s="28">
        <f t="shared" ref="M7:M9" si="3">K7/H7</f>
        <v>0.86648865153538046</v>
      </c>
      <c r="N7" s="150"/>
    </row>
    <row r="8" spans="1:14" ht="15" customHeight="1">
      <c r="A8" s="21">
        <f t="shared" ref="A8" si="4">A7+1</f>
        <v>3</v>
      </c>
      <c r="B8" s="176">
        <v>43156</v>
      </c>
      <c r="C8" s="36" t="s">
        <v>69</v>
      </c>
      <c r="D8" s="53" t="s">
        <v>66</v>
      </c>
      <c r="E8" s="16" t="s">
        <v>14</v>
      </c>
      <c r="F8" s="36">
        <v>1334</v>
      </c>
      <c r="G8" s="37">
        <v>107</v>
      </c>
      <c r="H8" s="49">
        <f t="shared" si="0"/>
        <v>1441</v>
      </c>
      <c r="I8" s="38">
        <v>1323</v>
      </c>
      <c r="J8" s="25">
        <v>79</v>
      </c>
      <c r="K8" s="52">
        <f t="shared" si="1"/>
        <v>1402</v>
      </c>
      <c r="L8" s="27">
        <f t="shared" si="2"/>
        <v>-39</v>
      </c>
      <c r="M8" s="28">
        <f t="shared" si="3"/>
        <v>0.97293546148507981</v>
      </c>
      <c r="N8" s="150">
        <v>21533.7</v>
      </c>
    </row>
    <row r="9" spans="1:14">
      <c r="A9" s="267" t="s">
        <v>11</v>
      </c>
      <c r="B9" s="268"/>
      <c r="C9" s="268"/>
      <c r="D9" s="268"/>
      <c r="E9" s="269"/>
      <c r="F9" s="169">
        <f t="shared" ref="F9:L9" si="5">SUM(F6:F8)</f>
        <v>1334</v>
      </c>
      <c r="G9" s="168">
        <f t="shared" si="5"/>
        <v>3102</v>
      </c>
      <c r="H9" s="170">
        <f t="shared" si="5"/>
        <v>4436</v>
      </c>
      <c r="I9" s="168">
        <f t="shared" si="5"/>
        <v>1323</v>
      </c>
      <c r="J9" s="169">
        <f t="shared" si="5"/>
        <v>2630</v>
      </c>
      <c r="K9" s="170">
        <f t="shared" si="5"/>
        <v>3953</v>
      </c>
      <c r="L9" s="32">
        <f t="shared" si="5"/>
        <v>-483</v>
      </c>
      <c r="M9" s="33">
        <f t="shared" si="3"/>
        <v>0.89111812443642924</v>
      </c>
      <c r="N9" s="147">
        <f>SUM(N6:N8)</f>
        <v>21533.7</v>
      </c>
    </row>
  </sheetData>
  <mergeCells count="5">
    <mergeCell ref="A9:E9"/>
    <mergeCell ref="A1:M1"/>
    <mergeCell ref="F4:H4"/>
    <mergeCell ref="I4:K4"/>
    <mergeCell ref="N4:N5"/>
  </mergeCells>
  <pageMargins left="0.19" right="0.12" top="0.46" bottom="0.27" header="0.31" footer="0.19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topLeftCell="A10" workbookViewId="0">
      <selection activeCell="K23" sqref="K23"/>
    </sheetView>
  </sheetViews>
  <sheetFormatPr defaultRowHeight="15"/>
  <cols>
    <col min="1" max="1" width="5" bestFit="1" customWidth="1"/>
    <col min="2" max="2" width="10.7109375" bestFit="1" customWidth="1"/>
    <col min="3" max="3" width="9.28515625" bestFit="1" customWidth="1"/>
    <col min="4" max="4" width="40.28515625" customWidth="1"/>
    <col min="5" max="5" width="34.7109375" customWidth="1"/>
    <col min="8" max="8" width="8.85546875" customWidth="1"/>
    <col min="10" max="10" width="9.7109375" customWidth="1"/>
    <col min="12" max="12" width="11.5703125" bestFit="1" customWidth="1"/>
    <col min="13" max="13" width="23.5703125" customWidth="1"/>
    <col min="14" max="14" width="16.28515625" customWidth="1"/>
  </cols>
  <sheetData>
    <row r="1" spans="1:14" ht="24" thickBot="1">
      <c r="A1" s="273" t="s">
        <v>106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5"/>
    </row>
    <row r="4" spans="1:14" ht="17.25">
      <c r="B4" s="40"/>
      <c r="C4" s="40"/>
      <c r="D4" s="40"/>
      <c r="E4" s="34"/>
      <c r="F4" s="272" t="s">
        <v>0</v>
      </c>
      <c r="G4" s="272"/>
      <c r="H4" s="272"/>
      <c r="I4" s="272" t="s">
        <v>1</v>
      </c>
      <c r="J4" s="272"/>
      <c r="K4" s="272"/>
      <c r="L4" s="3" t="s">
        <v>2</v>
      </c>
      <c r="M4" s="41" t="s">
        <v>3</v>
      </c>
      <c r="N4" s="270" t="s">
        <v>41</v>
      </c>
    </row>
    <row r="5" spans="1:14">
      <c r="A5" s="5" t="s">
        <v>4</v>
      </c>
      <c r="B5" s="6" t="s">
        <v>5</v>
      </c>
      <c r="C5" s="6" t="s">
        <v>6</v>
      </c>
      <c r="D5" s="6" t="s">
        <v>7</v>
      </c>
      <c r="E5" s="7" t="s">
        <v>8</v>
      </c>
      <c r="F5" s="5" t="s">
        <v>9</v>
      </c>
      <c r="G5" s="6" t="s">
        <v>10</v>
      </c>
      <c r="H5" s="7" t="s">
        <v>11</v>
      </c>
      <c r="I5" s="42" t="s">
        <v>9</v>
      </c>
      <c r="J5" s="6" t="s">
        <v>10</v>
      </c>
      <c r="K5" s="7" t="s">
        <v>11</v>
      </c>
      <c r="L5" s="43" t="s">
        <v>12</v>
      </c>
      <c r="M5" s="44" t="s">
        <v>13</v>
      </c>
      <c r="N5" s="271"/>
    </row>
    <row r="6" spans="1:14" ht="15" customHeight="1">
      <c r="A6" s="13">
        <v>1</v>
      </c>
      <c r="B6" s="175">
        <v>43161</v>
      </c>
      <c r="C6" s="35" t="s">
        <v>59</v>
      </c>
      <c r="D6" s="46" t="s">
        <v>71</v>
      </c>
      <c r="E6" s="46" t="s">
        <v>70</v>
      </c>
      <c r="F6" s="48">
        <v>587</v>
      </c>
      <c r="G6" s="47">
        <v>366</v>
      </c>
      <c r="H6" s="49">
        <f>F6+G6</f>
        <v>953</v>
      </c>
      <c r="I6" s="50">
        <v>579</v>
      </c>
      <c r="J6" s="51">
        <v>286</v>
      </c>
      <c r="K6" s="52">
        <f>I6+J6</f>
        <v>865</v>
      </c>
      <c r="L6" s="19">
        <f>K6-H6</f>
        <v>-88</v>
      </c>
      <c r="M6" s="20">
        <f>K6/H6</f>
        <v>0.9076600209863589</v>
      </c>
      <c r="N6" s="150">
        <v>21213.5</v>
      </c>
    </row>
    <row r="7" spans="1:14" ht="15" customHeight="1">
      <c r="A7" s="21">
        <f>A6+1</f>
        <v>2</v>
      </c>
      <c r="B7" s="176">
        <v>43162</v>
      </c>
      <c r="C7" s="36" t="s">
        <v>63</v>
      </c>
      <c r="D7" s="46" t="s">
        <v>71</v>
      </c>
      <c r="E7" s="46" t="s">
        <v>70</v>
      </c>
      <c r="F7" s="36">
        <v>1105</v>
      </c>
      <c r="G7" s="37">
        <v>266</v>
      </c>
      <c r="H7" s="49">
        <f t="shared" ref="H7:H29" si="0">F7+G7</f>
        <v>1371</v>
      </c>
      <c r="I7" s="38">
        <v>1095</v>
      </c>
      <c r="J7" s="25">
        <v>210</v>
      </c>
      <c r="K7" s="52">
        <f t="shared" ref="K7:K29" si="1">I7+J7</f>
        <v>1305</v>
      </c>
      <c r="L7" s="27">
        <f t="shared" ref="L7:L29" si="2">K7-H7</f>
        <v>-66</v>
      </c>
      <c r="M7" s="28">
        <f t="shared" ref="M7:M30" si="3">K7/H7</f>
        <v>0.9518599562363238</v>
      </c>
      <c r="N7" s="150">
        <v>40088.800000000003</v>
      </c>
    </row>
    <row r="8" spans="1:14" ht="15" customHeight="1">
      <c r="A8" s="21">
        <f t="shared" ref="A8:A23" si="4">A7+1</f>
        <v>3</v>
      </c>
      <c r="B8" s="176">
        <v>43162</v>
      </c>
      <c r="C8" s="36" t="s">
        <v>60</v>
      </c>
      <c r="D8" s="46" t="s">
        <v>72</v>
      </c>
      <c r="E8" s="46" t="s">
        <v>70</v>
      </c>
      <c r="F8" s="36">
        <v>1267</v>
      </c>
      <c r="G8" s="37">
        <v>98</v>
      </c>
      <c r="H8" s="49">
        <f t="shared" si="0"/>
        <v>1365</v>
      </c>
      <c r="I8" s="38">
        <v>1198</v>
      </c>
      <c r="J8" s="25">
        <v>44</v>
      </c>
      <c r="K8" s="52">
        <f t="shared" si="1"/>
        <v>1242</v>
      </c>
      <c r="L8" s="27">
        <f t="shared" si="2"/>
        <v>-123</v>
      </c>
      <c r="M8" s="28">
        <f t="shared" si="3"/>
        <v>0.90989010989010988</v>
      </c>
      <c r="N8" s="150">
        <v>27745</v>
      </c>
    </row>
    <row r="9" spans="1:14" ht="15" customHeight="1">
      <c r="A9" s="21">
        <f t="shared" si="4"/>
        <v>4</v>
      </c>
      <c r="B9" s="176">
        <v>43163</v>
      </c>
      <c r="C9" s="36" t="s">
        <v>60</v>
      </c>
      <c r="D9" s="46" t="s">
        <v>73</v>
      </c>
      <c r="E9" s="46" t="s">
        <v>70</v>
      </c>
      <c r="F9" s="36">
        <v>915</v>
      </c>
      <c r="G9" s="37">
        <v>555</v>
      </c>
      <c r="H9" s="49">
        <f t="shared" si="0"/>
        <v>1470</v>
      </c>
      <c r="I9" s="38">
        <v>909</v>
      </c>
      <c r="J9" s="25">
        <v>548</v>
      </c>
      <c r="K9" s="52">
        <f t="shared" si="1"/>
        <v>1457</v>
      </c>
      <c r="L9" s="27">
        <f t="shared" si="2"/>
        <v>-13</v>
      </c>
      <c r="M9" s="28">
        <f t="shared" si="3"/>
        <v>0.99115646258503398</v>
      </c>
      <c r="N9" s="150">
        <v>7665</v>
      </c>
    </row>
    <row r="10" spans="1:14" ht="15" customHeight="1">
      <c r="A10" s="21">
        <f t="shared" si="4"/>
        <v>5</v>
      </c>
      <c r="B10" s="176">
        <v>43163</v>
      </c>
      <c r="C10" s="36" t="s">
        <v>63</v>
      </c>
      <c r="D10" s="46" t="s">
        <v>74</v>
      </c>
      <c r="E10" s="46" t="s">
        <v>70</v>
      </c>
      <c r="F10" s="36">
        <v>617</v>
      </c>
      <c r="G10" s="37">
        <v>45</v>
      </c>
      <c r="H10" s="49">
        <f t="shared" si="0"/>
        <v>662</v>
      </c>
      <c r="I10" s="38">
        <v>614</v>
      </c>
      <c r="J10" s="25">
        <v>27</v>
      </c>
      <c r="K10" s="52">
        <f t="shared" si="1"/>
        <v>641</v>
      </c>
      <c r="L10" s="27">
        <f t="shared" si="2"/>
        <v>-21</v>
      </c>
      <c r="M10" s="28">
        <f t="shared" si="3"/>
        <v>0.96827794561933533</v>
      </c>
      <c r="N10" s="150">
        <v>11335.4</v>
      </c>
    </row>
    <row r="11" spans="1:14" ht="15" customHeight="1">
      <c r="A11" s="21">
        <f t="shared" si="4"/>
        <v>6</v>
      </c>
      <c r="B11" s="176">
        <v>43168</v>
      </c>
      <c r="C11" s="36" t="s">
        <v>59</v>
      </c>
      <c r="D11" s="46" t="s">
        <v>75</v>
      </c>
      <c r="E11" s="46" t="s">
        <v>70</v>
      </c>
      <c r="F11" s="36">
        <v>395</v>
      </c>
      <c r="G11" s="37">
        <v>135</v>
      </c>
      <c r="H11" s="49">
        <f t="shared" si="0"/>
        <v>530</v>
      </c>
      <c r="I11" s="38">
        <v>393</v>
      </c>
      <c r="J11" s="25">
        <v>107</v>
      </c>
      <c r="K11" s="52">
        <f t="shared" si="1"/>
        <v>500</v>
      </c>
      <c r="L11" s="27">
        <f t="shared" si="2"/>
        <v>-30</v>
      </c>
      <c r="M11" s="28">
        <f t="shared" si="3"/>
        <v>0.94339622641509435</v>
      </c>
      <c r="N11" s="150">
        <v>11506.7</v>
      </c>
    </row>
    <row r="12" spans="1:14" ht="15" customHeight="1">
      <c r="A12" s="21">
        <f t="shared" si="4"/>
        <v>7</v>
      </c>
      <c r="B12" s="176">
        <v>43169</v>
      </c>
      <c r="C12" s="36" t="s">
        <v>63</v>
      </c>
      <c r="D12" s="46" t="s">
        <v>75</v>
      </c>
      <c r="E12" s="46" t="s">
        <v>70</v>
      </c>
      <c r="F12" s="36">
        <v>440</v>
      </c>
      <c r="G12" s="37">
        <v>210</v>
      </c>
      <c r="H12" s="49">
        <f t="shared" si="0"/>
        <v>650</v>
      </c>
      <c r="I12" s="38">
        <v>436</v>
      </c>
      <c r="J12" s="25">
        <v>188</v>
      </c>
      <c r="K12" s="52">
        <f t="shared" si="1"/>
        <v>624</v>
      </c>
      <c r="L12" s="27">
        <f t="shared" si="2"/>
        <v>-26</v>
      </c>
      <c r="M12" s="28">
        <f t="shared" si="3"/>
        <v>0.96</v>
      </c>
      <c r="N12" s="150">
        <v>8752.7000000000007</v>
      </c>
    </row>
    <row r="13" spans="1:14" ht="15" customHeight="1">
      <c r="A13" s="21">
        <f t="shared" si="4"/>
        <v>8</v>
      </c>
      <c r="B13" s="176">
        <v>43169</v>
      </c>
      <c r="C13" s="36" t="s">
        <v>60</v>
      </c>
      <c r="D13" s="46" t="s">
        <v>76</v>
      </c>
      <c r="E13" s="46" t="s">
        <v>70</v>
      </c>
      <c r="F13" s="36">
        <v>284</v>
      </c>
      <c r="G13" s="37">
        <v>72</v>
      </c>
      <c r="H13" s="49">
        <f t="shared" si="0"/>
        <v>356</v>
      </c>
      <c r="I13" s="38">
        <v>279</v>
      </c>
      <c r="J13" s="25">
        <v>54</v>
      </c>
      <c r="K13" s="52">
        <f t="shared" si="1"/>
        <v>333</v>
      </c>
      <c r="L13" s="27">
        <f t="shared" si="2"/>
        <v>-23</v>
      </c>
      <c r="M13" s="28">
        <f t="shared" si="3"/>
        <v>0.9353932584269663</v>
      </c>
      <c r="N13" s="150">
        <v>1417</v>
      </c>
    </row>
    <row r="14" spans="1:14" ht="15" customHeight="1">
      <c r="A14" s="21">
        <f t="shared" si="4"/>
        <v>9</v>
      </c>
      <c r="B14" s="176">
        <v>43170</v>
      </c>
      <c r="C14" s="36" t="s">
        <v>60</v>
      </c>
      <c r="D14" s="46" t="s">
        <v>77</v>
      </c>
      <c r="E14" s="46" t="s">
        <v>70</v>
      </c>
      <c r="F14" s="36">
        <v>500</v>
      </c>
      <c r="G14" s="37">
        <v>123</v>
      </c>
      <c r="H14" s="49">
        <f t="shared" si="0"/>
        <v>623</v>
      </c>
      <c r="I14" s="38">
        <v>498</v>
      </c>
      <c r="J14" s="25">
        <v>118</v>
      </c>
      <c r="K14" s="52">
        <f t="shared" si="1"/>
        <v>616</v>
      </c>
      <c r="L14" s="27">
        <f t="shared" si="2"/>
        <v>-7</v>
      </c>
      <c r="M14" s="28">
        <f t="shared" si="3"/>
        <v>0.9887640449438202</v>
      </c>
      <c r="N14" s="150">
        <v>8515</v>
      </c>
    </row>
    <row r="15" spans="1:14" ht="15" customHeight="1">
      <c r="A15" s="21">
        <f t="shared" si="4"/>
        <v>10</v>
      </c>
      <c r="B15" s="176">
        <v>43174</v>
      </c>
      <c r="C15" s="36" t="s">
        <v>59</v>
      </c>
      <c r="D15" s="53" t="s">
        <v>78</v>
      </c>
      <c r="E15" s="46" t="s">
        <v>70</v>
      </c>
      <c r="F15" s="36">
        <v>788</v>
      </c>
      <c r="G15" s="37">
        <v>313</v>
      </c>
      <c r="H15" s="49">
        <f t="shared" si="0"/>
        <v>1101</v>
      </c>
      <c r="I15" s="38">
        <v>768</v>
      </c>
      <c r="J15" s="25">
        <v>243</v>
      </c>
      <c r="K15" s="52">
        <f t="shared" si="1"/>
        <v>1011</v>
      </c>
      <c r="L15" s="27">
        <f t="shared" si="2"/>
        <v>-90</v>
      </c>
      <c r="M15" s="28">
        <f t="shared" si="3"/>
        <v>0.91825613079019075</v>
      </c>
      <c r="N15" s="150">
        <v>25304.7</v>
      </c>
    </row>
    <row r="16" spans="1:14" ht="15" customHeight="1">
      <c r="A16" s="21">
        <f t="shared" si="4"/>
        <v>11</v>
      </c>
      <c r="B16" s="176">
        <v>43175</v>
      </c>
      <c r="C16" s="36" t="s">
        <v>59</v>
      </c>
      <c r="D16" s="53" t="s">
        <v>78</v>
      </c>
      <c r="E16" s="46" t="s">
        <v>70</v>
      </c>
      <c r="F16" s="36">
        <v>900</v>
      </c>
      <c r="G16" s="37">
        <v>167</v>
      </c>
      <c r="H16" s="49">
        <f t="shared" si="0"/>
        <v>1067</v>
      </c>
      <c r="I16" s="38">
        <v>882</v>
      </c>
      <c r="J16" s="25">
        <v>157</v>
      </c>
      <c r="K16" s="52">
        <f t="shared" si="1"/>
        <v>1039</v>
      </c>
      <c r="L16" s="27">
        <f t="shared" si="2"/>
        <v>-28</v>
      </c>
      <c r="M16" s="28">
        <f t="shared" si="3"/>
        <v>0.97375820056232432</v>
      </c>
      <c r="N16" s="150">
        <v>35364.1</v>
      </c>
    </row>
    <row r="17" spans="1:14" ht="15" customHeight="1">
      <c r="A17" s="21">
        <f t="shared" si="4"/>
        <v>12</v>
      </c>
      <c r="B17" s="176">
        <v>43176</v>
      </c>
      <c r="C17" s="36" t="s">
        <v>59</v>
      </c>
      <c r="D17" s="53" t="s">
        <v>78</v>
      </c>
      <c r="E17" s="46" t="s">
        <v>70</v>
      </c>
      <c r="F17" s="36">
        <v>1152</v>
      </c>
      <c r="G17" s="37">
        <v>216</v>
      </c>
      <c r="H17" s="49">
        <f t="shared" si="0"/>
        <v>1368</v>
      </c>
      <c r="I17" s="38">
        <v>1112</v>
      </c>
      <c r="J17" s="25">
        <v>191</v>
      </c>
      <c r="K17" s="52">
        <f t="shared" si="1"/>
        <v>1303</v>
      </c>
      <c r="L17" s="27">
        <f t="shared" si="2"/>
        <v>-65</v>
      </c>
      <c r="M17" s="28">
        <f t="shared" si="3"/>
        <v>0.95248538011695905</v>
      </c>
      <c r="N17" s="150">
        <v>36919.1</v>
      </c>
    </row>
    <row r="18" spans="1:14" ht="15" customHeight="1">
      <c r="A18" s="21">
        <f t="shared" si="4"/>
        <v>13</v>
      </c>
      <c r="B18" s="176">
        <v>43177</v>
      </c>
      <c r="C18" s="36" t="s">
        <v>79</v>
      </c>
      <c r="D18" s="53" t="s">
        <v>78</v>
      </c>
      <c r="E18" s="46" t="s">
        <v>70</v>
      </c>
      <c r="F18" s="36">
        <v>1114</v>
      </c>
      <c r="G18" s="37">
        <v>280</v>
      </c>
      <c r="H18" s="49">
        <f t="shared" si="0"/>
        <v>1394</v>
      </c>
      <c r="I18" s="38">
        <v>1082</v>
      </c>
      <c r="J18" s="25">
        <v>252</v>
      </c>
      <c r="K18" s="52">
        <f t="shared" si="1"/>
        <v>1334</v>
      </c>
      <c r="L18" s="27">
        <f t="shared" si="2"/>
        <v>-60</v>
      </c>
      <c r="M18" s="28">
        <f t="shared" si="3"/>
        <v>0.95695839311334285</v>
      </c>
      <c r="N18" s="150">
        <v>34034.400000000001</v>
      </c>
    </row>
    <row r="19" spans="1:14" ht="15" customHeight="1">
      <c r="A19" s="21">
        <f t="shared" si="4"/>
        <v>14</v>
      </c>
      <c r="B19" s="176">
        <v>43180</v>
      </c>
      <c r="C19" s="36" t="s">
        <v>59</v>
      </c>
      <c r="D19" s="53" t="s">
        <v>78</v>
      </c>
      <c r="E19" s="46" t="s">
        <v>70</v>
      </c>
      <c r="F19" s="36">
        <v>916</v>
      </c>
      <c r="G19" s="37">
        <v>370</v>
      </c>
      <c r="H19" s="49">
        <f t="shared" si="0"/>
        <v>1286</v>
      </c>
      <c r="I19" s="38">
        <v>902</v>
      </c>
      <c r="J19" s="25">
        <v>305</v>
      </c>
      <c r="K19" s="52">
        <f t="shared" si="1"/>
        <v>1207</v>
      </c>
      <c r="L19" s="27">
        <f t="shared" si="2"/>
        <v>-79</v>
      </c>
      <c r="M19" s="28">
        <f t="shared" si="3"/>
        <v>0.93856920684292378</v>
      </c>
      <c r="N19" s="150">
        <v>35094.1</v>
      </c>
    </row>
    <row r="20" spans="1:14" ht="15" customHeight="1">
      <c r="A20" s="21">
        <f t="shared" si="4"/>
        <v>15</v>
      </c>
      <c r="B20" s="176">
        <v>43181</v>
      </c>
      <c r="C20" s="36" t="s">
        <v>59</v>
      </c>
      <c r="D20" s="53" t="s">
        <v>78</v>
      </c>
      <c r="E20" s="46" t="s">
        <v>70</v>
      </c>
      <c r="F20" s="36">
        <v>1127</v>
      </c>
      <c r="G20" s="37">
        <v>372</v>
      </c>
      <c r="H20" s="49">
        <f t="shared" si="0"/>
        <v>1499</v>
      </c>
      <c r="I20" s="38">
        <v>1102</v>
      </c>
      <c r="J20" s="25">
        <v>315</v>
      </c>
      <c r="K20" s="52">
        <f t="shared" si="1"/>
        <v>1417</v>
      </c>
      <c r="L20" s="27">
        <f t="shared" si="2"/>
        <v>-82</v>
      </c>
      <c r="M20" s="28">
        <f t="shared" si="3"/>
        <v>0.94529686457638429</v>
      </c>
      <c r="N20" s="150">
        <v>38954.699999999997</v>
      </c>
    </row>
    <row r="21" spans="1:14" ht="15" customHeight="1">
      <c r="A21" s="21">
        <f t="shared" si="4"/>
        <v>16</v>
      </c>
      <c r="B21" s="176">
        <v>43182</v>
      </c>
      <c r="C21" s="36" t="s">
        <v>59</v>
      </c>
      <c r="D21" s="53" t="s">
        <v>78</v>
      </c>
      <c r="E21" s="46" t="s">
        <v>70</v>
      </c>
      <c r="F21" s="36">
        <v>1066</v>
      </c>
      <c r="G21" s="37">
        <v>374</v>
      </c>
      <c r="H21" s="49">
        <f t="shared" si="0"/>
        <v>1440</v>
      </c>
      <c r="I21" s="38">
        <v>1036</v>
      </c>
      <c r="J21" s="25">
        <v>332</v>
      </c>
      <c r="K21" s="52">
        <f t="shared" si="1"/>
        <v>1368</v>
      </c>
      <c r="L21" s="27">
        <f t="shared" si="2"/>
        <v>-72</v>
      </c>
      <c r="M21" s="28">
        <f t="shared" si="3"/>
        <v>0.95</v>
      </c>
      <c r="N21" s="150">
        <v>38774.699999999997</v>
      </c>
    </row>
    <row r="22" spans="1:14" ht="15" customHeight="1">
      <c r="A22" s="21">
        <f t="shared" si="4"/>
        <v>17</v>
      </c>
      <c r="B22" s="176">
        <v>43183</v>
      </c>
      <c r="C22" s="36" t="s">
        <v>63</v>
      </c>
      <c r="D22" s="53" t="s">
        <v>80</v>
      </c>
      <c r="E22" s="46" t="s">
        <v>70</v>
      </c>
      <c r="F22" s="36">
        <v>411</v>
      </c>
      <c r="G22" s="37">
        <v>214</v>
      </c>
      <c r="H22" s="49">
        <f t="shared" si="0"/>
        <v>625</v>
      </c>
      <c r="I22" s="38">
        <v>407</v>
      </c>
      <c r="J22" s="25">
        <v>88</v>
      </c>
      <c r="K22" s="52">
        <f t="shared" si="1"/>
        <v>495</v>
      </c>
      <c r="L22" s="27">
        <f t="shared" si="2"/>
        <v>-130</v>
      </c>
      <c r="M22" s="28">
        <f t="shared" si="3"/>
        <v>0.79200000000000004</v>
      </c>
      <c r="N22" s="150">
        <v>7197.5</v>
      </c>
    </row>
    <row r="23" spans="1:14" ht="15" customHeight="1">
      <c r="A23" s="21">
        <f t="shared" si="4"/>
        <v>18</v>
      </c>
      <c r="B23" s="176">
        <v>43183</v>
      </c>
      <c r="C23" s="36" t="s">
        <v>59</v>
      </c>
      <c r="D23" s="53" t="s">
        <v>78</v>
      </c>
      <c r="E23" s="46" t="s">
        <v>70</v>
      </c>
      <c r="F23" s="36">
        <v>1170</v>
      </c>
      <c r="G23" s="37">
        <v>205</v>
      </c>
      <c r="H23" s="49">
        <f t="shared" si="0"/>
        <v>1375</v>
      </c>
      <c r="I23" s="55">
        <v>1147</v>
      </c>
      <c r="J23" s="56">
        <v>190</v>
      </c>
      <c r="K23" s="52">
        <f t="shared" si="1"/>
        <v>1337</v>
      </c>
      <c r="L23" s="57">
        <f t="shared" si="2"/>
        <v>-38</v>
      </c>
      <c r="M23" s="58">
        <f t="shared" si="3"/>
        <v>0.97236363636363632</v>
      </c>
      <c r="N23" s="150">
        <v>42529.4</v>
      </c>
    </row>
    <row r="24" spans="1:14" ht="15" customHeight="1">
      <c r="A24" s="21">
        <f t="shared" ref="A24:A29" si="5">A18+1</f>
        <v>14</v>
      </c>
      <c r="B24" s="176">
        <v>43184</v>
      </c>
      <c r="C24" s="36" t="s">
        <v>63</v>
      </c>
      <c r="D24" s="53" t="s">
        <v>80</v>
      </c>
      <c r="E24" s="46" t="s">
        <v>70</v>
      </c>
      <c r="F24" s="36">
        <v>359</v>
      </c>
      <c r="G24" s="37">
        <v>167</v>
      </c>
      <c r="H24" s="49">
        <f t="shared" ref="H24" si="6">F24+G24</f>
        <v>526</v>
      </c>
      <c r="I24" s="21">
        <v>351</v>
      </c>
      <c r="J24" s="25">
        <v>124</v>
      </c>
      <c r="K24" s="52">
        <f t="shared" ref="K24" si="7">I24+J24</f>
        <v>475</v>
      </c>
      <c r="L24" s="27">
        <f t="shared" ref="L24" si="8">K24-H24</f>
        <v>-51</v>
      </c>
      <c r="M24" s="28">
        <f t="shared" ref="M24" si="9">K24/H24</f>
        <v>0.90304182509505704</v>
      </c>
      <c r="N24" s="150">
        <v>6799.7</v>
      </c>
    </row>
    <row r="25" spans="1:14" ht="15" customHeight="1">
      <c r="A25" s="21">
        <f t="shared" si="5"/>
        <v>15</v>
      </c>
      <c r="B25" s="176">
        <v>43184</v>
      </c>
      <c r="C25" s="36" t="s">
        <v>59</v>
      </c>
      <c r="D25" s="53" t="s">
        <v>78</v>
      </c>
      <c r="E25" s="46" t="s">
        <v>70</v>
      </c>
      <c r="F25" s="36">
        <v>1165</v>
      </c>
      <c r="G25" s="37">
        <v>232</v>
      </c>
      <c r="H25" s="49">
        <f t="shared" si="0"/>
        <v>1397</v>
      </c>
      <c r="I25" s="21">
        <v>1137</v>
      </c>
      <c r="J25" s="25">
        <v>174</v>
      </c>
      <c r="K25" s="52">
        <f t="shared" si="1"/>
        <v>1311</v>
      </c>
      <c r="L25" s="27">
        <f t="shared" si="2"/>
        <v>-86</v>
      </c>
      <c r="M25" s="28">
        <f t="shared" si="3"/>
        <v>0.93843951324266284</v>
      </c>
      <c r="N25" s="150">
        <v>42290</v>
      </c>
    </row>
    <row r="26" spans="1:14" ht="15" customHeight="1">
      <c r="A26" s="21">
        <f t="shared" si="5"/>
        <v>16</v>
      </c>
      <c r="B26" s="176">
        <v>43186</v>
      </c>
      <c r="C26" s="36" t="s">
        <v>59</v>
      </c>
      <c r="D26" s="53" t="s">
        <v>85</v>
      </c>
      <c r="E26" s="46" t="s">
        <v>70</v>
      </c>
      <c r="F26" s="36">
        <v>371</v>
      </c>
      <c r="G26" s="37">
        <v>617</v>
      </c>
      <c r="H26" s="49">
        <f t="shared" ref="H26" si="10">F26+G26</f>
        <v>988</v>
      </c>
      <c r="I26" s="21">
        <v>342</v>
      </c>
      <c r="J26" s="25">
        <v>295</v>
      </c>
      <c r="K26" s="52">
        <f t="shared" ref="K26" si="11">I26+J26</f>
        <v>637</v>
      </c>
      <c r="L26" s="27">
        <f t="shared" ref="L26" si="12">K26-H26</f>
        <v>-351</v>
      </c>
      <c r="M26" s="28">
        <f t="shared" ref="M26" si="13">K26/H26</f>
        <v>0.64473684210526316</v>
      </c>
      <c r="N26" s="150">
        <v>14259.4</v>
      </c>
    </row>
    <row r="27" spans="1:14" ht="15" customHeight="1">
      <c r="A27" s="21">
        <f t="shared" si="5"/>
        <v>17</v>
      </c>
      <c r="B27" s="176">
        <v>43188</v>
      </c>
      <c r="C27" s="36" t="s">
        <v>59</v>
      </c>
      <c r="D27" s="53" t="s">
        <v>81</v>
      </c>
      <c r="E27" s="54" t="s">
        <v>83</v>
      </c>
      <c r="F27" s="36">
        <v>167</v>
      </c>
      <c r="G27" s="37">
        <v>33</v>
      </c>
      <c r="H27" s="49">
        <f t="shared" si="0"/>
        <v>200</v>
      </c>
      <c r="I27" s="21">
        <v>155</v>
      </c>
      <c r="J27" s="25">
        <v>30</v>
      </c>
      <c r="K27" s="52">
        <f t="shared" si="1"/>
        <v>185</v>
      </c>
      <c r="L27" s="27">
        <f t="shared" si="2"/>
        <v>-15</v>
      </c>
      <c r="M27" s="28">
        <f t="shared" si="3"/>
        <v>0.92500000000000004</v>
      </c>
      <c r="N27" s="150">
        <v>2550</v>
      </c>
    </row>
    <row r="28" spans="1:14" ht="15" customHeight="1">
      <c r="A28" s="21">
        <f t="shared" si="5"/>
        <v>18</v>
      </c>
      <c r="B28" s="176">
        <v>43189</v>
      </c>
      <c r="C28" s="36" t="s">
        <v>59</v>
      </c>
      <c r="D28" s="53" t="s">
        <v>82</v>
      </c>
      <c r="E28" s="54" t="s">
        <v>70</v>
      </c>
      <c r="F28" s="36">
        <v>535</v>
      </c>
      <c r="G28" s="37">
        <v>174</v>
      </c>
      <c r="H28" s="49">
        <f t="shared" ref="H28" si="14">F28+G28</f>
        <v>709</v>
      </c>
      <c r="I28" s="21">
        <v>491</v>
      </c>
      <c r="J28" s="25">
        <v>117</v>
      </c>
      <c r="K28" s="52">
        <f t="shared" ref="K28" si="15">I28+J28</f>
        <v>608</v>
      </c>
      <c r="L28" s="27">
        <f t="shared" ref="L28" si="16">K28-H28</f>
        <v>-101</v>
      </c>
      <c r="M28" s="28">
        <f t="shared" ref="M28" si="17">K28/H28</f>
        <v>0.85754583921015515</v>
      </c>
      <c r="N28" s="150">
        <v>14408</v>
      </c>
    </row>
    <row r="29" spans="1:14" ht="15" customHeight="1">
      <c r="A29" s="21">
        <f t="shared" si="5"/>
        <v>19</v>
      </c>
      <c r="B29" s="176">
        <v>43190</v>
      </c>
      <c r="C29" s="36" t="s">
        <v>63</v>
      </c>
      <c r="D29" s="53" t="s">
        <v>82</v>
      </c>
      <c r="E29" s="54" t="s">
        <v>70</v>
      </c>
      <c r="F29" s="36">
        <v>617</v>
      </c>
      <c r="G29" s="37">
        <v>206</v>
      </c>
      <c r="H29" s="49">
        <f t="shared" si="0"/>
        <v>823</v>
      </c>
      <c r="I29" s="21">
        <v>561</v>
      </c>
      <c r="J29" s="25">
        <v>138</v>
      </c>
      <c r="K29" s="52">
        <f t="shared" si="1"/>
        <v>699</v>
      </c>
      <c r="L29" s="27">
        <f t="shared" si="2"/>
        <v>-124</v>
      </c>
      <c r="M29" s="28">
        <f t="shared" si="3"/>
        <v>0.8493317132442284</v>
      </c>
      <c r="N29" s="150">
        <v>16681.5</v>
      </c>
    </row>
    <row r="30" spans="1:14">
      <c r="A30" s="267" t="s">
        <v>11</v>
      </c>
      <c r="B30" s="268"/>
      <c r="C30" s="268"/>
      <c r="D30" s="268"/>
      <c r="E30" s="269"/>
      <c r="F30" s="30">
        <f t="shared" ref="F30:L30" si="18">SUM(F6:F29)</f>
        <v>17968</v>
      </c>
      <c r="G30" s="29">
        <f t="shared" si="18"/>
        <v>5810</v>
      </c>
      <c r="H30" s="31">
        <f t="shared" si="18"/>
        <v>23778</v>
      </c>
      <c r="I30" s="29">
        <f t="shared" si="18"/>
        <v>17476</v>
      </c>
      <c r="J30" s="30">
        <f t="shared" si="18"/>
        <v>4533</v>
      </c>
      <c r="K30" s="31">
        <f t="shared" si="18"/>
        <v>22009</v>
      </c>
      <c r="L30" s="32">
        <f t="shared" si="18"/>
        <v>-1769</v>
      </c>
      <c r="M30" s="33">
        <f t="shared" si="3"/>
        <v>0.92560349903271932</v>
      </c>
      <c r="N30" s="147">
        <f>SUM(N6:N29)</f>
        <v>529400.40000000014</v>
      </c>
    </row>
  </sheetData>
  <mergeCells count="5">
    <mergeCell ref="A1:M1"/>
    <mergeCell ref="F4:H4"/>
    <mergeCell ref="I4:K4"/>
    <mergeCell ref="A30:E30"/>
    <mergeCell ref="N4:N5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0"/>
  <sheetViews>
    <sheetView topLeftCell="A13" workbookViewId="0">
      <selection activeCell="H30" sqref="H30"/>
    </sheetView>
  </sheetViews>
  <sheetFormatPr defaultRowHeight="15"/>
  <cols>
    <col min="1" max="1" width="4.42578125" customWidth="1"/>
    <col min="2" max="2" width="10.7109375" bestFit="1" customWidth="1"/>
    <col min="3" max="3" width="8.42578125" customWidth="1"/>
    <col min="4" max="4" width="68.85546875" customWidth="1"/>
    <col min="5" max="5" width="33.5703125" bestFit="1" customWidth="1"/>
    <col min="6" max="6" width="8.85546875" customWidth="1"/>
    <col min="7" max="7" width="9" customWidth="1"/>
    <col min="8" max="8" width="9.140625" customWidth="1"/>
    <col min="10" max="10" width="9.28515625" customWidth="1"/>
    <col min="11" max="11" width="9.140625" customWidth="1"/>
    <col min="12" max="12" width="11.5703125" bestFit="1" customWidth="1"/>
    <col min="13" max="13" width="23.5703125" bestFit="1" customWidth="1"/>
    <col min="14" max="14" width="14.7109375" bestFit="1" customWidth="1"/>
  </cols>
  <sheetData>
    <row r="1" spans="1:14" ht="23.25">
      <c r="A1" s="260" t="s">
        <v>107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</row>
    <row r="2" spans="1:14" s="157" customFormat="1" ht="23.25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spans="1:14" ht="15" customHeight="1">
      <c r="B3" s="40"/>
      <c r="C3" s="40"/>
      <c r="D3" s="40"/>
      <c r="E3" s="34"/>
      <c r="F3" s="276" t="s">
        <v>0</v>
      </c>
      <c r="G3" s="262"/>
      <c r="H3" s="263"/>
      <c r="I3" s="264" t="s">
        <v>1</v>
      </c>
      <c r="J3" s="265"/>
      <c r="K3" s="266"/>
      <c r="L3" s="3" t="s">
        <v>2</v>
      </c>
      <c r="M3" s="41" t="s">
        <v>3</v>
      </c>
      <c r="N3" s="270" t="s">
        <v>41</v>
      </c>
    </row>
    <row r="4" spans="1:14" ht="15" customHeight="1">
      <c r="A4" s="5" t="s">
        <v>4</v>
      </c>
      <c r="B4" s="6" t="s">
        <v>5</v>
      </c>
      <c r="C4" s="6" t="s">
        <v>6</v>
      </c>
      <c r="D4" s="6" t="s">
        <v>7</v>
      </c>
      <c r="E4" s="7" t="s">
        <v>8</v>
      </c>
      <c r="F4" s="59" t="s">
        <v>9</v>
      </c>
      <c r="G4" s="60" t="s">
        <v>10</v>
      </c>
      <c r="H4" s="61" t="s">
        <v>11</v>
      </c>
      <c r="I4" s="59" t="s">
        <v>9</v>
      </c>
      <c r="J4" s="60" t="s">
        <v>10</v>
      </c>
      <c r="K4" s="61" t="s">
        <v>11</v>
      </c>
      <c r="L4" s="43" t="s">
        <v>12</v>
      </c>
      <c r="M4" s="44" t="s">
        <v>13</v>
      </c>
      <c r="N4" s="271"/>
    </row>
    <row r="5" spans="1:14" ht="15" customHeight="1">
      <c r="A5" s="177">
        <v>1</v>
      </c>
      <c r="B5" s="178">
        <v>43191</v>
      </c>
      <c r="C5" s="179" t="s">
        <v>60</v>
      </c>
      <c r="D5" s="180" t="s">
        <v>84</v>
      </c>
      <c r="E5" s="180" t="s">
        <v>70</v>
      </c>
      <c r="F5" s="179">
        <v>622</v>
      </c>
      <c r="G5" s="179">
        <v>560</v>
      </c>
      <c r="H5" s="179">
        <f>F5+G5</f>
        <v>1182</v>
      </c>
      <c r="I5" s="177">
        <v>535</v>
      </c>
      <c r="J5" s="177">
        <v>408</v>
      </c>
      <c r="K5" s="177">
        <f>I5+J5</f>
        <v>943</v>
      </c>
      <c r="L5" s="181">
        <f>K5-H5</f>
        <v>-239</v>
      </c>
      <c r="M5" s="182">
        <f>K5/H5</f>
        <v>0.79780033840947551</v>
      </c>
      <c r="N5" s="150">
        <v>5010</v>
      </c>
    </row>
    <row r="6" spans="1:14" ht="15" customHeight="1">
      <c r="A6" s="177">
        <f>A5+1</f>
        <v>2</v>
      </c>
      <c r="B6" s="178">
        <v>43193</v>
      </c>
      <c r="C6" s="179" t="s">
        <v>59</v>
      </c>
      <c r="D6" s="180" t="s">
        <v>85</v>
      </c>
      <c r="E6" s="180" t="s">
        <v>70</v>
      </c>
      <c r="F6" s="179">
        <v>298</v>
      </c>
      <c r="G6" s="179">
        <v>1096</v>
      </c>
      <c r="H6" s="179">
        <f t="shared" ref="H6:H29" si="0">F6+G6</f>
        <v>1394</v>
      </c>
      <c r="I6" s="177">
        <v>285</v>
      </c>
      <c r="J6" s="177">
        <v>883</v>
      </c>
      <c r="K6" s="177">
        <f t="shared" ref="K6:K29" si="1">I6+J6</f>
        <v>1168</v>
      </c>
      <c r="L6" s="181">
        <f t="shared" ref="L6:L30" si="2">K6-H6</f>
        <v>-226</v>
      </c>
      <c r="M6" s="182">
        <f t="shared" ref="M6:M29" si="3">K6/H6</f>
        <v>0.83787661406025826</v>
      </c>
      <c r="N6" s="150">
        <v>11400</v>
      </c>
    </row>
    <row r="7" spans="1:14" ht="15" customHeight="1">
      <c r="A7" s="177">
        <f t="shared" ref="A7:A29" si="4">A6+1</f>
        <v>3</v>
      </c>
      <c r="B7" s="178">
        <v>43194</v>
      </c>
      <c r="C7" s="179" t="s">
        <v>94</v>
      </c>
      <c r="D7" s="180" t="s">
        <v>101</v>
      </c>
      <c r="E7" s="180" t="s">
        <v>70</v>
      </c>
      <c r="F7" s="179">
        <v>39</v>
      </c>
      <c r="G7" s="179">
        <v>6</v>
      </c>
      <c r="H7" s="179">
        <f t="shared" ref="H7" si="5">F7+G7</f>
        <v>45</v>
      </c>
      <c r="I7" s="177">
        <v>37</v>
      </c>
      <c r="J7" s="177">
        <v>5</v>
      </c>
      <c r="K7" s="177">
        <f t="shared" ref="K7" si="6">I7+J7</f>
        <v>42</v>
      </c>
      <c r="L7" s="181">
        <f t="shared" ref="L7" si="7">K7-H7</f>
        <v>-3</v>
      </c>
      <c r="M7" s="182">
        <f t="shared" ref="M7" si="8">K7/H7</f>
        <v>0.93333333333333335</v>
      </c>
      <c r="N7" s="150">
        <v>192</v>
      </c>
    </row>
    <row r="8" spans="1:14" ht="15" customHeight="1">
      <c r="A8" s="177">
        <f t="shared" si="4"/>
        <v>4</v>
      </c>
      <c r="B8" s="178">
        <v>43196</v>
      </c>
      <c r="C8" s="179" t="s">
        <v>59</v>
      </c>
      <c r="D8" s="180" t="s">
        <v>86</v>
      </c>
      <c r="E8" s="180" t="s">
        <v>70</v>
      </c>
      <c r="F8" s="179">
        <v>329</v>
      </c>
      <c r="G8" s="179">
        <v>533</v>
      </c>
      <c r="H8" s="179">
        <f t="shared" si="0"/>
        <v>862</v>
      </c>
      <c r="I8" s="177">
        <v>292</v>
      </c>
      <c r="J8" s="177">
        <v>374</v>
      </c>
      <c r="K8" s="177">
        <f t="shared" si="1"/>
        <v>666</v>
      </c>
      <c r="L8" s="181">
        <f t="shared" si="2"/>
        <v>-196</v>
      </c>
      <c r="M8" s="182">
        <f t="shared" si="3"/>
        <v>0.77262180974477956</v>
      </c>
      <c r="N8" s="150">
        <v>12284.1</v>
      </c>
    </row>
    <row r="9" spans="1:14" ht="15" customHeight="1">
      <c r="A9" s="177">
        <f t="shared" si="4"/>
        <v>5</v>
      </c>
      <c r="B9" s="178">
        <v>43197</v>
      </c>
      <c r="C9" s="179" t="s">
        <v>68</v>
      </c>
      <c r="D9" s="180" t="s">
        <v>86</v>
      </c>
      <c r="E9" s="180" t="s">
        <v>70</v>
      </c>
      <c r="F9" s="179">
        <v>466</v>
      </c>
      <c r="G9" s="179">
        <v>609</v>
      </c>
      <c r="H9" s="179">
        <f t="shared" si="0"/>
        <v>1075</v>
      </c>
      <c r="I9" s="177">
        <v>408</v>
      </c>
      <c r="J9" s="177">
        <v>429</v>
      </c>
      <c r="K9" s="177">
        <f t="shared" si="1"/>
        <v>837</v>
      </c>
      <c r="L9" s="181">
        <f t="shared" si="2"/>
        <v>-238</v>
      </c>
      <c r="M9" s="182">
        <f t="shared" si="3"/>
        <v>0.77860465116279065</v>
      </c>
      <c r="N9" s="150">
        <v>17333.8</v>
      </c>
    </row>
    <row r="10" spans="1:14" ht="15" customHeight="1">
      <c r="A10" s="177">
        <f t="shared" si="4"/>
        <v>6</v>
      </c>
      <c r="B10" s="178">
        <v>43198</v>
      </c>
      <c r="C10" s="179" t="s">
        <v>60</v>
      </c>
      <c r="D10" s="180" t="s">
        <v>87</v>
      </c>
      <c r="E10" s="180" t="s">
        <v>70</v>
      </c>
      <c r="F10" s="179">
        <v>332</v>
      </c>
      <c r="G10" s="179">
        <v>133</v>
      </c>
      <c r="H10" s="179">
        <f t="shared" si="0"/>
        <v>465</v>
      </c>
      <c r="I10" s="177">
        <v>289</v>
      </c>
      <c r="J10" s="177">
        <v>114</v>
      </c>
      <c r="K10" s="177">
        <f t="shared" si="1"/>
        <v>403</v>
      </c>
      <c r="L10" s="181">
        <f t="shared" si="2"/>
        <v>-62</v>
      </c>
      <c r="M10" s="182">
        <f t="shared" si="3"/>
        <v>0.8666666666666667</v>
      </c>
      <c r="N10" s="150">
        <v>5666.7</v>
      </c>
    </row>
    <row r="11" spans="1:14" ht="15" customHeight="1">
      <c r="A11" s="177">
        <f t="shared" si="4"/>
        <v>7</v>
      </c>
      <c r="B11" s="178">
        <v>43198</v>
      </c>
      <c r="C11" s="179" t="s">
        <v>68</v>
      </c>
      <c r="D11" s="180" t="s">
        <v>86</v>
      </c>
      <c r="E11" s="180" t="s">
        <v>70</v>
      </c>
      <c r="F11" s="179">
        <v>559</v>
      </c>
      <c r="G11" s="179">
        <v>615</v>
      </c>
      <c r="H11" s="179">
        <f t="shared" si="0"/>
        <v>1174</v>
      </c>
      <c r="I11" s="177">
        <v>511</v>
      </c>
      <c r="J11" s="177">
        <v>584</v>
      </c>
      <c r="K11" s="177">
        <f t="shared" si="1"/>
        <v>1095</v>
      </c>
      <c r="L11" s="181">
        <f t="shared" si="2"/>
        <v>-79</v>
      </c>
      <c r="M11" s="182">
        <f t="shared" si="3"/>
        <v>0.93270868824531517</v>
      </c>
      <c r="N11" s="150">
        <v>18809.7</v>
      </c>
    </row>
    <row r="12" spans="1:14" ht="15" customHeight="1">
      <c r="A12" s="177">
        <f t="shared" si="4"/>
        <v>8</v>
      </c>
      <c r="B12" s="178">
        <v>43202</v>
      </c>
      <c r="C12" s="179" t="s">
        <v>59</v>
      </c>
      <c r="D12" s="180" t="s">
        <v>88</v>
      </c>
      <c r="E12" s="180" t="s">
        <v>83</v>
      </c>
      <c r="F12" s="179">
        <v>88</v>
      </c>
      <c r="G12" s="179">
        <v>68</v>
      </c>
      <c r="H12" s="179">
        <f t="shared" si="0"/>
        <v>156</v>
      </c>
      <c r="I12" s="177">
        <v>81</v>
      </c>
      <c r="J12" s="177">
        <v>55</v>
      </c>
      <c r="K12" s="177">
        <f t="shared" si="1"/>
        <v>136</v>
      </c>
      <c r="L12" s="181">
        <f t="shared" si="2"/>
        <v>-20</v>
      </c>
      <c r="M12" s="182">
        <f t="shared" si="3"/>
        <v>0.87179487179487181</v>
      </c>
      <c r="N12" s="150">
        <v>1360</v>
      </c>
    </row>
    <row r="13" spans="1:14" ht="15" customHeight="1">
      <c r="A13" s="177">
        <f t="shared" si="4"/>
        <v>9</v>
      </c>
      <c r="B13" s="178">
        <v>43203</v>
      </c>
      <c r="C13" s="179" t="s">
        <v>59</v>
      </c>
      <c r="D13" s="180" t="s">
        <v>89</v>
      </c>
      <c r="E13" s="180" t="s">
        <v>70</v>
      </c>
      <c r="F13" s="179">
        <v>367</v>
      </c>
      <c r="G13" s="179">
        <v>162</v>
      </c>
      <c r="H13" s="179">
        <f t="shared" si="0"/>
        <v>529</v>
      </c>
      <c r="I13" s="177">
        <v>317</v>
      </c>
      <c r="J13" s="177">
        <v>124</v>
      </c>
      <c r="K13" s="177">
        <f t="shared" si="1"/>
        <v>441</v>
      </c>
      <c r="L13" s="181">
        <f t="shared" si="2"/>
        <v>-88</v>
      </c>
      <c r="M13" s="182">
        <f t="shared" si="3"/>
        <v>0.83364839319470696</v>
      </c>
      <c r="N13" s="150">
        <v>5923.4</v>
      </c>
    </row>
    <row r="14" spans="1:14" ht="15" customHeight="1">
      <c r="A14" s="177">
        <f t="shared" si="4"/>
        <v>10</v>
      </c>
      <c r="B14" s="178">
        <v>43204</v>
      </c>
      <c r="C14" s="179" t="s">
        <v>60</v>
      </c>
      <c r="D14" s="180" t="s">
        <v>90</v>
      </c>
      <c r="E14" s="180" t="s">
        <v>70</v>
      </c>
      <c r="F14" s="179">
        <v>743</v>
      </c>
      <c r="G14" s="179">
        <v>242</v>
      </c>
      <c r="H14" s="179">
        <f t="shared" si="0"/>
        <v>985</v>
      </c>
      <c r="I14" s="177">
        <v>682</v>
      </c>
      <c r="J14" s="177">
        <v>193</v>
      </c>
      <c r="K14" s="177">
        <f t="shared" si="1"/>
        <v>875</v>
      </c>
      <c r="L14" s="181">
        <f t="shared" si="2"/>
        <v>-110</v>
      </c>
      <c r="M14" s="182">
        <f t="shared" si="3"/>
        <v>0.8883248730964467</v>
      </c>
      <c r="N14" s="150">
        <v>16634.7</v>
      </c>
    </row>
    <row r="15" spans="1:14" ht="15" customHeight="1">
      <c r="A15" s="177">
        <f t="shared" si="4"/>
        <v>11</v>
      </c>
      <c r="B15" s="178">
        <v>43204</v>
      </c>
      <c r="C15" s="179" t="s">
        <v>68</v>
      </c>
      <c r="D15" s="180" t="s">
        <v>89</v>
      </c>
      <c r="E15" s="180" t="s">
        <v>70</v>
      </c>
      <c r="F15" s="179">
        <v>504</v>
      </c>
      <c r="G15" s="179">
        <v>280</v>
      </c>
      <c r="H15" s="179">
        <f t="shared" si="0"/>
        <v>784</v>
      </c>
      <c r="I15" s="177">
        <v>483</v>
      </c>
      <c r="J15" s="177">
        <v>219</v>
      </c>
      <c r="K15" s="177">
        <f t="shared" si="1"/>
        <v>702</v>
      </c>
      <c r="L15" s="181">
        <f t="shared" si="2"/>
        <v>-82</v>
      </c>
      <c r="M15" s="182">
        <f t="shared" si="3"/>
        <v>0.89540816326530615</v>
      </c>
      <c r="N15" s="150">
        <v>13278.8</v>
      </c>
    </row>
    <row r="16" spans="1:14" ht="15" customHeight="1">
      <c r="A16" s="177">
        <f t="shared" si="4"/>
        <v>12</v>
      </c>
      <c r="B16" s="178">
        <v>43204</v>
      </c>
      <c r="C16" s="179" t="s">
        <v>91</v>
      </c>
      <c r="D16" s="180" t="s">
        <v>92</v>
      </c>
      <c r="E16" s="180" t="s">
        <v>83</v>
      </c>
      <c r="F16" s="179">
        <v>0</v>
      </c>
      <c r="G16" s="179">
        <v>86</v>
      </c>
      <c r="H16" s="179">
        <f t="shared" si="0"/>
        <v>86</v>
      </c>
      <c r="I16" s="177">
        <v>0</v>
      </c>
      <c r="J16" s="177">
        <v>79</v>
      </c>
      <c r="K16" s="177">
        <f t="shared" si="1"/>
        <v>79</v>
      </c>
      <c r="L16" s="181">
        <f t="shared" si="2"/>
        <v>-7</v>
      </c>
      <c r="M16" s="182">
        <f t="shared" si="3"/>
        <v>0.91860465116279066</v>
      </c>
      <c r="N16" s="150">
        <v>0</v>
      </c>
    </row>
    <row r="17" spans="1:14" ht="15" customHeight="1">
      <c r="A17" s="177">
        <f t="shared" si="4"/>
        <v>13</v>
      </c>
      <c r="B17" s="178">
        <v>43205</v>
      </c>
      <c r="C17" s="179" t="s">
        <v>60</v>
      </c>
      <c r="D17" s="180" t="s">
        <v>93</v>
      </c>
      <c r="E17" s="180" t="s">
        <v>70</v>
      </c>
      <c r="F17" s="179">
        <v>688</v>
      </c>
      <c r="G17" s="179">
        <v>283</v>
      </c>
      <c r="H17" s="179">
        <f t="shared" si="0"/>
        <v>971</v>
      </c>
      <c r="I17" s="177">
        <v>611</v>
      </c>
      <c r="J17" s="177">
        <v>165</v>
      </c>
      <c r="K17" s="177">
        <f t="shared" si="1"/>
        <v>776</v>
      </c>
      <c r="L17" s="181">
        <f t="shared" si="2"/>
        <v>-195</v>
      </c>
      <c r="M17" s="182">
        <f t="shared" si="3"/>
        <v>0.79917610710607623</v>
      </c>
      <c r="N17" s="150">
        <v>26204.7</v>
      </c>
    </row>
    <row r="18" spans="1:14" ht="15" customHeight="1">
      <c r="A18" s="177">
        <f t="shared" si="4"/>
        <v>14</v>
      </c>
      <c r="B18" s="178">
        <v>43206</v>
      </c>
      <c r="C18" s="179" t="s">
        <v>94</v>
      </c>
      <c r="D18" s="180" t="s">
        <v>95</v>
      </c>
      <c r="E18" s="180" t="s">
        <v>96</v>
      </c>
      <c r="F18" s="179">
        <v>0</v>
      </c>
      <c r="G18" s="179">
        <v>76</v>
      </c>
      <c r="H18" s="179">
        <f t="shared" si="0"/>
        <v>76</v>
      </c>
      <c r="I18" s="177">
        <v>0</v>
      </c>
      <c r="J18" s="177">
        <v>72</v>
      </c>
      <c r="K18" s="177">
        <f t="shared" si="1"/>
        <v>72</v>
      </c>
      <c r="L18" s="181">
        <f t="shared" si="2"/>
        <v>-4</v>
      </c>
      <c r="M18" s="182">
        <f t="shared" si="3"/>
        <v>0.94736842105263153</v>
      </c>
      <c r="N18" s="150">
        <v>0</v>
      </c>
    </row>
    <row r="19" spans="1:14" ht="15" customHeight="1">
      <c r="A19" s="177">
        <f t="shared" si="4"/>
        <v>15</v>
      </c>
      <c r="B19" s="178">
        <v>43207</v>
      </c>
      <c r="C19" s="179" t="s">
        <v>59</v>
      </c>
      <c r="D19" s="180" t="s">
        <v>97</v>
      </c>
      <c r="E19" s="180" t="s">
        <v>83</v>
      </c>
      <c r="F19" s="179">
        <v>26</v>
      </c>
      <c r="G19" s="179">
        <v>57</v>
      </c>
      <c r="H19" s="179">
        <f t="shared" si="0"/>
        <v>83</v>
      </c>
      <c r="I19" s="177">
        <v>25</v>
      </c>
      <c r="J19" s="177">
        <v>48</v>
      </c>
      <c r="K19" s="177">
        <f t="shared" si="1"/>
        <v>73</v>
      </c>
      <c r="L19" s="181">
        <f t="shared" si="2"/>
        <v>-10</v>
      </c>
      <c r="M19" s="182">
        <f t="shared" si="3"/>
        <v>0.87951807228915657</v>
      </c>
      <c r="N19" s="150">
        <v>360</v>
      </c>
    </row>
    <row r="20" spans="1:14" ht="15" customHeight="1">
      <c r="A20" s="177">
        <f t="shared" si="4"/>
        <v>16</v>
      </c>
      <c r="B20" s="178">
        <v>43210</v>
      </c>
      <c r="C20" s="179" t="s">
        <v>59</v>
      </c>
      <c r="D20" s="180" t="s">
        <v>98</v>
      </c>
      <c r="E20" s="180" t="s">
        <v>70</v>
      </c>
      <c r="F20" s="179">
        <v>332</v>
      </c>
      <c r="G20" s="179">
        <v>261</v>
      </c>
      <c r="H20" s="179">
        <f t="shared" si="0"/>
        <v>593</v>
      </c>
      <c r="I20" s="177">
        <v>301</v>
      </c>
      <c r="J20" s="177">
        <v>207</v>
      </c>
      <c r="K20" s="177">
        <f t="shared" si="1"/>
        <v>508</v>
      </c>
      <c r="L20" s="181">
        <f t="shared" si="2"/>
        <v>-85</v>
      </c>
      <c r="M20" s="182">
        <f t="shared" si="3"/>
        <v>0.85666104553119726</v>
      </c>
      <c r="N20" s="150">
        <v>7046.7</v>
      </c>
    </row>
    <row r="21" spans="1:14" ht="15" customHeight="1">
      <c r="A21" s="177">
        <f t="shared" si="4"/>
        <v>17</v>
      </c>
      <c r="B21" s="178">
        <v>43211</v>
      </c>
      <c r="C21" s="179" t="s">
        <v>68</v>
      </c>
      <c r="D21" s="180" t="s">
        <v>98</v>
      </c>
      <c r="E21" s="180" t="s">
        <v>70</v>
      </c>
      <c r="F21" s="179">
        <v>643</v>
      </c>
      <c r="G21" s="179">
        <v>436</v>
      </c>
      <c r="H21" s="179">
        <f t="shared" si="0"/>
        <v>1079</v>
      </c>
      <c r="I21" s="177">
        <v>583</v>
      </c>
      <c r="J21" s="177">
        <v>348</v>
      </c>
      <c r="K21" s="177">
        <f t="shared" si="1"/>
        <v>931</v>
      </c>
      <c r="L21" s="181">
        <f t="shared" si="2"/>
        <v>-148</v>
      </c>
      <c r="M21" s="182">
        <f t="shared" si="3"/>
        <v>0.86283595922150136</v>
      </c>
      <c r="N21" s="150">
        <v>12422.4</v>
      </c>
    </row>
    <row r="22" spans="1:14" ht="15" customHeight="1">
      <c r="A22" s="177">
        <f t="shared" si="4"/>
        <v>18</v>
      </c>
      <c r="B22" s="178">
        <v>43212</v>
      </c>
      <c r="C22" s="179" t="s">
        <v>60</v>
      </c>
      <c r="D22" s="180" t="s">
        <v>99</v>
      </c>
      <c r="E22" s="180" t="s">
        <v>70</v>
      </c>
      <c r="F22" s="179">
        <v>997</v>
      </c>
      <c r="G22" s="179">
        <v>290</v>
      </c>
      <c r="H22" s="179">
        <f t="shared" si="0"/>
        <v>1287</v>
      </c>
      <c r="I22" s="177">
        <v>926</v>
      </c>
      <c r="J22" s="177">
        <v>224</v>
      </c>
      <c r="K22" s="177">
        <f t="shared" si="1"/>
        <v>1150</v>
      </c>
      <c r="L22" s="181">
        <f t="shared" si="2"/>
        <v>-137</v>
      </c>
      <c r="M22" s="182">
        <f t="shared" si="3"/>
        <v>0.89355089355089357</v>
      </c>
      <c r="N22" s="150">
        <v>12534.7</v>
      </c>
    </row>
    <row r="23" spans="1:14" ht="15" customHeight="1">
      <c r="A23" s="177">
        <f t="shared" si="4"/>
        <v>19</v>
      </c>
      <c r="B23" s="178">
        <v>43213</v>
      </c>
      <c r="C23" s="179" t="s">
        <v>94</v>
      </c>
      <c r="D23" s="180" t="s">
        <v>95</v>
      </c>
      <c r="E23" s="180" t="s">
        <v>96</v>
      </c>
      <c r="F23" s="179">
        <v>0</v>
      </c>
      <c r="G23" s="179">
        <v>151</v>
      </c>
      <c r="H23" s="179">
        <f t="shared" si="0"/>
        <v>151</v>
      </c>
      <c r="I23" s="177">
        <v>0</v>
      </c>
      <c r="J23" s="177">
        <v>144</v>
      </c>
      <c r="K23" s="177">
        <f t="shared" si="1"/>
        <v>144</v>
      </c>
      <c r="L23" s="181">
        <f t="shared" si="2"/>
        <v>-7</v>
      </c>
      <c r="M23" s="182">
        <f t="shared" si="3"/>
        <v>0.95364238410596025</v>
      </c>
      <c r="N23" s="150">
        <v>0</v>
      </c>
    </row>
    <row r="24" spans="1:14" ht="15" customHeight="1">
      <c r="A24" s="177">
        <f t="shared" si="4"/>
        <v>20</v>
      </c>
      <c r="B24" s="178">
        <v>43215</v>
      </c>
      <c r="C24" s="179" t="s">
        <v>60</v>
      </c>
      <c r="D24" s="180" t="s">
        <v>100</v>
      </c>
      <c r="E24" s="180" t="s">
        <v>96</v>
      </c>
      <c r="F24" s="179">
        <v>0</v>
      </c>
      <c r="G24" s="179">
        <v>100</v>
      </c>
      <c r="H24" s="179">
        <f t="shared" si="0"/>
        <v>100</v>
      </c>
      <c r="I24" s="177">
        <v>0</v>
      </c>
      <c r="J24" s="177">
        <v>100</v>
      </c>
      <c r="K24" s="177">
        <f t="shared" si="1"/>
        <v>100</v>
      </c>
      <c r="L24" s="181">
        <f t="shared" si="2"/>
        <v>0</v>
      </c>
      <c r="M24" s="182">
        <f t="shared" si="3"/>
        <v>1</v>
      </c>
      <c r="N24" s="150">
        <v>0</v>
      </c>
    </row>
    <row r="25" spans="1:14" ht="15" customHeight="1">
      <c r="A25" s="177">
        <f t="shared" si="4"/>
        <v>21</v>
      </c>
      <c r="B25" s="178">
        <v>43215</v>
      </c>
      <c r="C25" s="179" t="s">
        <v>94</v>
      </c>
      <c r="D25" s="180" t="s">
        <v>101</v>
      </c>
      <c r="E25" s="180" t="s">
        <v>102</v>
      </c>
      <c r="F25" s="179">
        <v>0</v>
      </c>
      <c r="G25" s="179">
        <v>121</v>
      </c>
      <c r="H25" s="179">
        <f t="shared" si="0"/>
        <v>121</v>
      </c>
      <c r="I25" s="177">
        <v>0</v>
      </c>
      <c r="J25" s="177">
        <v>111</v>
      </c>
      <c r="K25" s="177">
        <f t="shared" si="1"/>
        <v>111</v>
      </c>
      <c r="L25" s="181">
        <f t="shared" si="2"/>
        <v>-10</v>
      </c>
      <c r="M25" s="182">
        <f t="shared" si="3"/>
        <v>0.9173553719008265</v>
      </c>
      <c r="N25" s="150">
        <v>0</v>
      </c>
    </row>
    <row r="26" spans="1:14" ht="15" customHeight="1">
      <c r="A26" s="177">
        <f t="shared" si="4"/>
        <v>22</v>
      </c>
      <c r="B26" s="178">
        <v>43216</v>
      </c>
      <c r="C26" s="179" t="s">
        <v>59</v>
      </c>
      <c r="D26" s="180" t="s">
        <v>103</v>
      </c>
      <c r="E26" s="180" t="s">
        <v>83</v>
      </c>
      <c r="F26" s="179">
        <v>66</v>
      </c>
      <c r="G26" s="179">
        <v>54</v>
      </c>
      <c r="H26" s="179">
        <f t="shared" si="0"/>
        <v>120</v>
      </c>
      <c r="I26" s="177">
        <v>59</v>
      </c>
      <c r="J26" s="177">
        <v>42</v>
      </c>
      <c r="K26" s="177">
        <f t="shared" si="1"/>
        <v>101</v>
      </c>
      <c r="L26" s="181">
        <f t="shared" si="2"/>
        <v>-19</v>
      </c>
      <c r="M26" s="182">
        <f t="shared" si="3"/>
        <v>0.84166666666666667</v>
      </c>
      <c r="N26" s="150">
        <v>940</v>
      </c>
    </row>
    <row r="27" spans="1:14" ht="15" customHeight="1">
      <c r="A27" s="177">
        <f t="shared" si="4"/>
        <v>23</v>
      </c>
      <c r="B27" s="178">
        <v>43219</v>
      </c>
      <c r="C27" s="179" t="s">
        <v>60</v>
      </c>
      <c r="D27" s="180" t="s">
        <v>104</v>
      </c>
      <c r="E27" s="180" t="s">
        <v>70</v>
      </c>
      <c r="F27" s="179">
        <v>1011</v>
      </c>
      <c r="G27" s="179">
        <v>220</v>
      </c>
      <c r="H27" s="179">
        <f t="shared" si="0"/>
        <v>1231</v>
      </c>
      <c r="I27" s="177">
        <v>985</v>
      </c>
      <c r="J27" s="177">
        <v>152</v>
      </c>
      <c r="K27" s="177">
        <f t="shared" si="1"/>
        <v>1137</v>
      </c>
      <c r="L27" s="181">
        <f t="shared" si="2"/>
        <v>-94</v>
      </c>
      <c r="M27" s="182">
        <f t="shared" si="3"/>
        <v>0.92363931762794471</v>
      </c>
      <c r="N27" s="150">
        <v>11784.4</v>
      </c>
    </row>
    <row r="28" spans="1:14" ht="15" customHeight="1">
      <c r="A28" s="177">
        <f t="shared" si="4"/>
        <v>24</v>
      </c>
      <c r="B28" s="178">
        <v>43219</v>
      </c>
      <c r="C28" s="179" t="s">
        <v>68</v>
      </c>
      <c r="D28" s="180" t="s">
        <v>97</v>
      </c>
      <c r="E28" s="180" t="s">
        <v>70</v>
      </c>
      <c r="F28" s="179">
        <v>396</v>
      </c>
      <c r="G28" s="179">
        <v>163</v>
      </c>
      <c r="H28" s="179">
        <f t="shared" si="0"/>
        <v>559</v>
      </c>
      <c r="I28" s="177">
        <v>379</v>
      </c>
      <c r="J28" s="177">
        <v>104</v>
      </c>
      <c r="K28" s="177">
        <f t="shared" si="1"/>
        <v>483</v>
      </c>
      <c r="L28" s="181">
        <f t="shared" si="2"/>
        <v>-76</v>
      </c>
      <c r="M28" s="182">
        <f t="shared" si="3"/>
        <v>0.86404293381037567</v>
      </c>
      <c r="N28" s="150">
        <v>5560.1</v>
      </c>
    </row>
    <row r="29" spans="1:14" ht="15" customHeight="1">
      <c r="A29" s="177">
        <f t="shared" si="4"/>
        <v>25</v>
      </c>
      <c r="B29" s="178">
        <v>43220</v>
      </c>
      <c r="C29" s="179" t="s">
        <v>94</v>
      </c>
      <c r="D29" s="180" t="s">
        <v>95</v>
      </c>
      <c r="E29" s="180" t="s">
        <v>96</v>
      </c>
      <c r="F29" s="179">
        <v>0</v>
      </c>
      <c r="G29" s="179">
        <v>140</v>
      </c>
      <c r="H29" s="179">
        <f t="shared" si="0"/>
        <v>140</v>
      </c>
      <c r="I29" s="177">
        <v>0</v>
      </c>
      <c r="J29" s="177">
        <v>137</v>
      </c>
      <c r="K29" s="177">
        <f t="shared" si="1"/>
        <v>137</v>
      </c>
      <c r="L29" s="181"/>
      <c r="M29" s="182">
        <f t="shared" si="3"/>
        <v>0.97857142857142854</v>
      </c>
      <c r="N29" s="150">
        <v>0</v>
      </c>
    </row>
    <row r="30" spans="1:14" ht="15" customHeight="1">
      <c r="A30" s="277" t="s">
        <v>11</v>
      </c>
      <c r="B30" s="277"/>
      <c r="C30" s="277"/>
      <c r="D30" s="277"/>
      <c r="E30" s="277"/>
      <c r="F30" s="183">
        <f t="shared" ref="F30:K30" si="9">SUM(F5:F29)</f>
        <v>8506</v>
      </c>
      <c r="G30" s="183">
        <f t="shared" si="9"/>
        <v>6742</v>
      </c>
      <c r="H30" s="183">
        <f t="shared" si="9"/>
        <v>15248</v>
      </c>
      <c r="I30" s="183">
        <f t="shared" si="9"/>
        <v>7789</v>
      </c>
      <c r="J30" s="183">
        <f t="shared" si="9"/>
        <v>5321</v>
      </c>
      <c r="K30" s="183">
        <f t="shared" si="9"/>
        <v>13110</v>
      </c>
      <c r="L30" s="43">
        <f t="shared" si="2"/>
        <v>-2138</v>
      </c>
      <c r="M30" s="184">
        <f>K30/H30</f>
        <v>0.85978488982161594</v>
      </c>
      <c r="N30" s="154">
        <f>SUM(N5:N29)</f>
        <v>184746.2</v>
      </c>
    </row>
  </sheetData>
  <mergeCells count="5">
    <mergeCell ref="A1:M1"/>
    <mergeCell ref="F3:H3"/>
    <mergeCell ref="I3:K3"/>
    <mergeCell ref="A30:E30"/>
    <mergeCell ref="N3:N4"/>
  </mergeCells>
  <hyperlinks>
    <hyperlink ref="D8" r:id="rId1" display="http://theatromunicipal.org.br/evento/concerto-em-homenagem-a-leonard-bernstein"/>
    <hyperlink ref="D9" r:id="rId2" display="http://theatromunicipal.org.br/evento/concerto-em-homenagem-a-leonard-bernstein"/>
    <hyperlink ref="D10" r:id="rId3" display="http://theatromunicipal.org.br/evento/oer-sob-regencia-de-lutero-rodrigues"/>
    <hyperlink ref="D12" r:id="rId4" display="http://theatromunicipal.org.br/evento/quarteto-da-cidade-interpreta-mozart"/>
    <hyperlink ref="D13" r:id="rId5" display="http://theatromunicipal.org.br/evento/osm-sob-regencia-de-enrique-diemecke"/>
    <hyperlink ref="D17" r:id="rId6" display="http://theatromunicipal.org.br/evento/theatro-municipal-de-sao-paulo-apresenta-bachiana-pop"/>
    <hyperlink ref="D19" r:id="rId7" display="http://theatromunicipal.org.br/evento/coral-paulistano-apresenta-garcia-lorca"/>
    <hyperlink ref="D20" r:id="rId8" display="http://theatromunicipal.org.br/evento/osm-sob-regencia-gunter-neuhold"/>
    <hyperlink ref="D21" r:id="rId9" display="http://theatromunicipal.org.br/evento/osm-sob-regencia-gunter-neuhold"/>
    <hyperlink ref="D22" r:id="rId10" display="http://theatromunicipal.org.br/evento/jazz-sinfonica-no-municipal"/>
    <hyperlink ref="D24" r:id="rId11" display="http://theatromunicipal.org.br/evento/coral-paulistano-no-saguao"/>
    <hyperlink ref="D26" r:id="rId12" display="http://theatromunicipal.org.br/evento/quarteto-da-cidade-apresenta-musica-de-cinema"/>
    <hyperlink ref="D27" r:id="rId13" display="http://theatromunicipal.org.br/evento/oer-apresenta-serie-grandes-sinfonias-iii"/>
    <hyperlink ref="D28" r:id="rId14" display="http://theatromunicipal.org.br/evento/coral-paulistano-e-everton-gloeden"/>
    <hyperlink ref="D7" r:id="rId15" display="http://theatromunicipal.org.br/evento/concerto-em-homenagem-a-leonard-bernstein"/>
  </hyperlinks>
  <pageMargins left="0.25" right="0.25" top="0.41" bottom="0.39" header="0.3" footer="0.3"/>
  <pageSetup paperSize="9" orientation="landscape" r:id="rId16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7"/>
  <sheetViews>
    <sheetView topLeftCell="E19" workbookViewId="0">
      <selection activeCell="K43" sqref="K43"/>
    </sheetView>
  </sheetViews>
  <sheetFormatPr defaultRowHeight="15"/>
  <cols>
    <col min="1" max="1" width="4.28515625" customWidth="1"/>
    <col min="2" max="3" width="10.7109375" bestFit="1" customWidth="1"/>
    <col min="4" max="4" width="48.5703125" customWidth="1"/>
    <col min="5" max="5" width="23.5703125" customWidth="1"/>
    <col min="6" max="6" width="11.28515625" customWidth="1"/>
    <col min="7" max="7" width="9.140625" bestFit="1" customWidth="1"/>
    <col min="8" max="8" width="8.5703125" bestFit="1" customWidth="1"/>
    <col min="9" max="9" width="8.42578125" customWidth="1"/>
    <col min="10" max="10" width="10.28515625" customWidth="1"/>
    <col min="11" max="12" width="9.28515625" customWidth="1"/>
    <col min="13" max="13" width="8.42578125" customWidth="1"/>
    <col min="14" max="14" width="8.28515625" customWidth="1"/>
    <col min="15" max="15" width="9.28515625" customWidth="1"/>
    <col min="16" max="16" width="11.5703125" customWidth="1"/>
    <col min="17" max="17" width="23.140625" customWidth="1"/>
    <col min="18" max="18" width="18.42578125" customWidth="1"/>
    <col min="19" max="19" width="4.7109375" customWidth="1"/>
  </cols>
  <sheetData>
    <row r="1" spans="1:19" ht="23.25">
      <c r="A1" s="260" t="s">
        <v>108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S1" s="62"/>
    </row>
    <row r="4" spans="1:19" s="63" customFormat="1" ht="17.25">
      <c r="B4" s="1"/>
      <c r="C4" s="1"/>
      <c r="D4" s="1"/>
      <c r="E4" s="34"/>
      <c r="F4" s="276" t="s">
        <v>0</v>
      </c>
      <c r="G4" s="262"/>
      <c r="H4" s="278"/>
      <c r="I4" s="278"/>
      <c r="J4" s="263"/>
      <c r="K4" s="264" t="s">
        <v>1</v>
      </c>
      <c r="L4" s="265"/>
      <c r="M4" s="265"/>
      <c r="N4" s="265"/>
      <c r="O4" s="266"/>
      <c r="P4" s="3" t="s">
        <v>2</v>
      </c>
      <c r="Q4" s="64" t="s">
        <v>3</v>
      </c>
      <c r="R4" s="270" t="s">
        <v>41</v>
      </c>
      <c r="S4" s="65"/>
    </row>
    <row r="5" spans="1:19" s="68" customFormat="1" ht="30">
      <c r="A5" s="5" t="s">
        <v>4</v>
      </c>
      <c r="B5" s="6" t="s">
        <v>5</v>
      </c>
      <c r="C5" s="6" t="s">
        <v>6</v>
      </c>
      <c r="D5" s="6" t="s">
        <v>7</v>
      </c>
      <c r="E5" s="85" t="s">
        <v>8</v>
      </c>
      <c r="F5" s="188" t="s">
        <v>9</v>
      </c>
      <c r="G5" s="188" t="s">
        <v>10</v>
      </c>
      <c r="H5" s="191" t="s">
        <v>118</v>
      </c>
      <c r="I5" s="191" t="s">
        <v>119</v>
      </c>
      <c r="J5" s="188" t="s">
        <v>11</v>
      </c>
      <c r="K5" s="188" t="s">
        <v>9</v>
      </c>
      <c r="L5" s="188" t="s">
        <v>10</v>
      </c>
      <c r="M5" s="191" t="s">
        <v>118</v>
      </c>
      <c r="N5" s="191" t="s">
        <v>119</v>
      </c>
      <c r="O5" s="188" t="s">
        <v>11</v>
      </c>
      <c r="P5" s="43" t="s">
        <v>12</v>
      </c>
      <c r="Q5" s="44" t="s">
        <v>13</v>
      </c>
      <c r="R5" s="271"/>
      <c r="S5" s="67"/>
    </row>
    <row r="6" spans="1:19" s="68" customFormat="1" ht="15" customHeight="1">
      <c r="A6" s="69">
        <v>1</v>
      </c>
      <c r="B6" s="70">
        <v>43222</v>
      </c>
      <c r="C6" s="71" t="s">
        <v>94</v>
      </c>
      <c r="D6" s="185" t="s">
        <v>101</v>
      </c>
      <c r="E6" s="187" t="s">
        <v>102</v>
      </c>
      <c r="F6" s="50">
        <v>0</v>
      </c>
      <c r="G6" s="51">
        <v>110</v>
      </c>
      <c r="H6" s="189"/>
      <c r="I6" s="189"/>
      <c r="J6" s="52">
        <f>F6+G6</f>
        <v>110</v>
      </c>
      <c r="K6" s="72">
        <v>0</v>
      </c>
      <c r="L6" s="51">
        <v>102</v>
      </c>
      <c r="M6" s="189"/>
      <c r="N6" s="189"/>
      <c r="O6" s="52">
        <f>K6+L6</f>
        <v>102</v>
      </c>
      <c r="P6" s="27">
        <f t="shared" ref="P6:P34" si="0">O6-J6</f>
        <v>-8</v>
      </c>
      <c r="Q6" s="28">
        <f>O6/J6</f>
        <v>0.92727272727272725</v>
      </c>
      <c r="R6" s="150">
        <v>0</v>
      </c>
      <c r="S6" s="73"/>
    </row>
    <row r="7" spans="1:19" s="68" customFormat="1" ht="15" customHeight="1">
      <c r="A7" s="74">
        <f>A6+1</f>
        <v>2</v>
      </c>
      <c r="B7" s="75">
        <v>1138952</v>
      </c>
      <c r="C7" s="76" t="s">
        <v>69</v>
      </c>
      <c r="D7" s="186" t="s">
        <v>110</v>
      </c>
      <c r="E7" s="187" t="s">
        <v>109</v>
      </c>
      <c r="F7" s="50">
        <v>719</v>
      </c>
      <c r="G7" s="25">
        <v>298</v>
      </c>
      <c r="H7" s="189"/>
      <c r="I7" s="189"/>
      <c r="J7" s="52">
        <f>F7+G7</f>
        <v>1017</v>
      </c>
      <c r="K7" s="72">
        <v>656</v>
      </c>
      <c r="L7" s="25">
        <v>261</v>
      </c>
      <c r="M7" s="189"/>
      <c r="N7" s="189"/>
      <c r="O7" s="52">
        <f>K7+L7</f>
        <v>917</v>
      </c>
      <c r="P7" s="27">
        <f t="shared" si="0"/>
        <v>-100</v>
      </c>
      <c r="Q7" s="28">
        <f t="shared" ref="Q7:Q34" si="1">O7/J7</f>
        <v>0.90167158308751227</v>
      </c>
      <c r="R7" s="150">
        <v>9264.7000000000007</v>
      </c>
      <c r="S7" s="73"/>
    </row>
    <row r="8" spans="1:19" s="68" customFormat="1" ht="15" customHeight="1">
      <c r="A8" s="74">
        <f>A7+1</f>
        <v>3</v>
      </c>
      <c r="B8" s="75">
        <v>43226</v>
      </c>
      <c r="C8" s="76" t="s">
        <v>69</v>
      </c>
      <c r="D8" s="186" t="s">
        <v>111</v>
      </c>
      <c r="E8" s="187" t="s">
        <v>109</v>
      </c>
      <c r="F8" s="50">
        <v>828</v>
      </c>
      <c r="G8" s="25">
        <v>662</v>
      </c>
      <c r="H8" s="189"/>
      <c r="I8" s="189"/>
      <c r="J8" s="52">
        <f>F8+G8</f>
        <v>1490</v>
      </c>
      <c r="K8" s="72">
        <v>741</v>
      </c>
      <c r="L8" s="25">
        <v>389</v>
      </c>
      <c r="M8" s="189"/>
      <c r="N8" s="189"/>
      <c r="O8" s="52">
        <f>K8+L8</f>
        <v>1130</v>
      </c>
      <c r="P8" s="27">
        <f t="shared" si="0"/>
        <v>-360</v>
      </c>
      <c r="Q8" s="28">
        <f t="shared" si="1"/>
        <v>0.75838926174496646</v>
      </c>
      <c r="R8" s="150">
        <v>6444.7</v>
      </c>
      <c r="S8" s="73"/>
    </row>
    <row r="9" spans="1:19" s="68" customFormat="1" ht="15" customHeight="1">
      <c r="A9" s="74">
        <f t="shared" ref="A9:A32" si="2">A8+1</f>
        <v>4</v>
      </c>
      <c r="B9" s="75">
        <v>43227</v>
      </c>
      <c r="C9" s="76" t="s">
        <v>94</v>
      </c>
      <c r="D9" s="186" t="s">
        <v>95</v>
      </c>
      <c r="E9" s="180" t="s">
        <v>96</v>
      </c>
      <c r="F9" s="50">
        <v>0</v>
      </c>
      <c r="G9" s="51">
        <v>140</v>
      </c>
      <c r="H9" s="189"/>
      <c r="I9" s="189"/>
      <c r="J9" s="52">
        <f>F9+G9</f>
        <v>140</v>
      </c>
      <c r="K9" s="72">
        <v>0</v>
      </c>
      <c r="L9" s="51">
        <v>135</v>
      </c>
      <c r="M9" s="189"/>
      <c r="N9" s="189"/>
      <c r="O9" s="52">
        <f>K9+L9</f>
        <v>135</v>
      </c>
      <c r="P9" s="27">
        <f t="shared" si="0"/>
        <v>-5</v>
      </c>
      <c r="Q9" s="28">
        <f t="shared" si="1"/>
        <v>0.9642857142857143</v>
      </c>
      <c r="R9" s="150">
        <v>0</v>
      </c>
      <c r="S9" s="73"/>
    </row>
    <row r="10" spans="1:19" s="68" customFormat="1" ht="15" customHeight="1">
      <c r="A10" s="74">
        <f t="shared" si="2"/>
        <v>5</v>
      </c>
      <c r="B10" s="75">
        <v>43230</v>
      </c>
      <c r="C10" s="76" t="s">
        <v>67</v>
      </c>
      <c r="D10" s="186" t="s">
        <v>112</v>
      </c>
      <c r="E10" s="187" t="s">
        <v>83</v>
      </c>
      <c r="F10" s="50">
        <v>105</v>
      </c>
      <c r="G10" s="25">
        <v>95</v>
      </c>
      <c r="H10" s="189"/>
      <c r="I10" s="189"/>
      <c r="J10" s="52">
        <f>F10+G10</f>
        <v>200</v>
      </c>
      <c r="K10" s="72">
        <v>80</v>
      </c>
      <c r="L10" s="25">
        <v>36</v>
      </c>
      <c r="M10" s="189"/>
      <c r="N10" s="189"/>
      <c r="O10" s="52">
        <f>K10+L10</f>
        <v>116</v>
      </c>
      <c r="P10" s="27">
        <f t="shared" si="0"/>
        <v>-84</v>
      </c>
      <c r="Q10" s="28">
        <f t="shared" si="1"/>
        <v>0.57999999999999996</v>
      </c>
      <c r="R10" s="150">
        <v>1300</v>
      </c>
      <c r="S10" s="73"/>
    </row>
    <row r="11" spans="1:19" s="68" customFormat="1" ht="15" customHeight="1">
      <c r="A11" s="74">
        <f t="shared" si="2"/>
        <v>6</v>
      </c>
      <c r="B11" s="75">
        <v>43232</v>
      </c>
      <c r="C11" s="76" t="s">
        <v>67</v>
      </c>
      <c r="D11" s="186" t="s">
        <v>113</v>
      </c>
      <c r="E11" s="187" t="s">
        <v>109</v>
      </c>
      <c r="F11" s="50">
        <v>205</v>
      </c>
      <c r="G11" s="25">
        <v>102</v>
      </c>
      <c r="H11" s="25">
        <v>837</v>
      </c>
      <c r="I11" s="189">
        <v>152</v>
      </c>
      <c r="J11" s="52">
        <f>F11+G11+H11+I11</f>
        <v>1296</v>
      </c>
      <c r="K11" s="72">
        <v>168</v>
      </c>
      <c r="L11" s="25">
        <v>38</v>
      </c>
      <c r="M11" s="189">
        <v>740</v>
      </c>
      <c r="N11" s="189">
        <v>126</v>
      </c>
      <c r="O11" s="52">
        <f>K11+L11+N11+M11</f>
        <v>1072</v>
      </c>
      <c r="P11" s="27">
        <f t="shared" si="0"/>
        <v>-224</v>
      </c>
      <c r="Q11" s="28">
        <f t="shared" si="1"/>
        <v>0.8271604938271605</v>
      </c>
      <c r="R11" s="150">
        <v>24408.799999999999</v>
      </c>
      <c r="S11" s="73"/>
    </row>
    <row r="12" spans="1:19" s="68" customFormat="1" ht="15" customHeight="1">
      <c r="A12" s="74">
        <f t="shared" si="2"/>
        <v>7</v>
      </c>
      <c r="B12" s="75">
        <v>43233</v>
      </c>
      <c r="C12" s="76" t="s">
        <v>69</v>
      </c>
      <c r="D12" s="186" t="s">
        <v>114</v>
      </c>
      <c r="E12" s="187" t="s">
        <v>109</v>
      </c>
      <c r="F12" s="50">
        <v>450</v>
      </c>
      <c r="G12" s="51">
        <v>235</v>
      </c>
      <c r="H12" s="189"/>
      <c r="I12" s="189"/>
      <c r="J12" s="52">
        <f>F12+G12</f>
        <v>685</v>
      </c>
      <c r="K12" s="72">
        <v>423</v>
      </c>
      <c r="L12" s="51">
        <v>69</v>
      </c>
      <c r="M12" s="189"/>
      <c r="N12" s="189"/>
      <c r="O12" s="52">
        <f>K12+L12</f>
        <v>492</v>
      </c>
      <c r="P12" s="27">
        <f t="shared" si="0"/>
        <v>-193</v>
      </c>
      <c r="Q12" s="28">
        <f t="shared" si="1"/>
        <v>0.71824817518248174</v>
      </c>
      <c r="R12" s="150">
        <v>6740</v>
      </c>
      <c r="S12" s="73"/>
    </row>
    <row r="13" spans="1:19" s="68" customFormat="1" ht="15" customHeight="1">
      <c r="A13" s="74">
        <f t="shared" si="2"/>
        <v>8</v>
      </c>
      <c r="B13" s="75">
        <v>43233</v>
      </c>
      <c r="C13" s="75" t="s">
        <v>94</v>
      </c>
      <c r="D13" s="186" t="s">
        <v>113</v>
      </c>
      <c r="E13" s="187" t="s">
        <v>109</v>
      </c>
      <c r="F13" s="38">
        <v>340</v>
      </c>
      <c r="G13" s="25">
        <v>222</v>
      </c>
      <c r="H13" s="189">
        <v>777</v>
      </c>
      <c r="I13" s="189">
        <v>46</v>
      </c>
      <c r="J13" s="52">
        <f>F13+G13+H13+I13</f>
        <v>1385</v>
      </c>
      <c r="K13" s="72">
        <v>301</v>
      </c>
      <c r="L13" s="25">
        <v>142</v>
      </c>
      <c r="M13" s="189">
        <v>742</v>
      </c>
      <c r="N13" s="189">
        <v>25</v>
      </c>
      <c r="O13" s="52">
        <f>K13+L13+M13+N13</f>
        <v>1210</v>
      </c>
      <c r="P13" s="27">
        <f t="shared" si="0"/>
        <v>-175</v>
      </c>
      <c r="Q13" s="28">
        <f t="shared" si="1"/>
        <v>0.87364620938628157</v>
      </c>
      <c r="R13" s="150">
        <v>19384.400000000001</v>
      </c>
      <c r="S13" s="73"/>
    </row>
    <row r="14" spans="1:19" s="68" customFormat="1" ht="15" customHeight="1">
      <c r="A14" s="74">
        <f t="shared" si="2"/>
        <v>9</v>
      </c>
      <c r="B14" s="75">
        <v>43234</v>
      </c>
      <c r="C14" s="76" t="s">
        <v>94</v>
      </c>
      <c r="D14" s="186" t="s">
        <v>95</v>
      </c>
      <c r="E14" s="180" t="s">
        <v>96</v>
      </c>
      <c r="F14" s="38"/>
      <c r="G14" s="25">
        <v>100</v>
      </c>
      <c r="H14" s="189"/>
      <c r="I14" s="189"/>
      <c r="J14" s="52">
        <f>F14+G14</f>
        <v>100</v>
      </c>
      <c r="K14" s="21"/>
      <c r="L14" s="25">
        <v>97</v>
      </c>
      <c r="M14" s="189"/>
      <c r="N14" s="189"/>
      <c r="O14" s="52">
        <f t="shared" ref="O14:O33" si="3">K14+L14</f>
        <v>97</v>
      </c>
      <c r="P14" s="27">
        <f t="shared" si="0"/>
        <v>-3</v>
      </c>
      <c r="Q14" s="28">
        <f t="shared" si="1"/>
        <v>0.97</v>
      </c>
      <c r="R14" s="150">
        <v>0</v>
      </c>
      <c r="S14" s="73"/>
    </row>
    <row r="15" spans="1:19" s="68" customFormat="1" ht="15" customHeight="1">
      <c r="A15" s="74">
        <f t="shared" si="2"/>
        <v>10</v>
      </c>
      <c r="B15" s="75">
        <v>43234</v>
      </c>
      <c r="C15" s="76" t="s">
        <v>67</v>
      </c>
      <c r="D15" s="186" t="s">
        <v>113</v>
      </c>
      <c r="E15" s="187" t="s">
        <v>109</v>
      </c>
      <c r="F15" s="38">
        <v>1061</v>
      </c>
      <c r="G15" s="25">
        <v>180</v>
      </c>
      <c r="H15" s="189"/>
      <c r="I15" s="189"/>
      <c r="J15" s="52">
        <f>F15+G15</f>
        <v>1241</v>
      </c>
      <c r="K15" s="21">
        <v>985</v>
      </c>
      <c r="L15" s="25">
        <v>134</v>
      </c>
      <c r="M15" s="189"/>
      <c r="N15" s="189"/>
      <c r="O15" s="52">
        <f t="shared" si="3"/>
        <v>1119</v>
      </c>
      <c r="P15" s="27">
        <f t="shared" si="0"/>
        <v>-122</v>
      </c>
      <c r="Q15" s="28">
        <f t="shared" si="1"/>
        <v>0.90169218372280424</v>
      </c>
      <c r="R15" s="150">
        <v>75434.7</v>
      </c>
      <c r="S15" s="73"/>
    </row>
    <row r="16" spans="1:19" s="68" customFormat="1" ht="15" customHeight="1">
      <c r="A16" s="74">
        <f t="shared" si="2"/>
        <v>11</v>
      </c>
      <c r="B16" s="75">
        <v>43236</v>
      </c>
      <c r="C16" s="76" t="s">
        <v>67</v>
      </c>
      <c r="D16" s="186" t="s">
        <v>113</v>
      </c>
      <c r="E16" s="187" t="s">
        <v>109</v>
      </c>
      <c r="F16" s="38">
        <v>581</v>
      </c>
      <c r="G16" s="25">
        <v>224</v>
      </c>
      <c r="H16" s="189">
        <v>552</v>
      </c>
      <c r="I16" s="189"/>
      <c r="J16" s="52">
        <f>F16+G16+H16</f>
        <v>1357</v>
      </c>
      <c r="K16" s="21">
        <v>497</v>
      </c>
      <c r="L16" s="25">
        <v>96</v>
      </c>
      <c r="M16" s="189">
        <v>488</v>
      </c>
      <c r="N16" s="189"/>
      <c r="O16" s="52">
        <f>K16+L16+M16</f>
        <v>1081</v>
      </c>
      <c r="P16" s="27">
        <f t="shared" si="0"/>
        <v>-276</v>
      </c>
      <c r="Q16" s="28">
        <f t="shared" si="1"/>
        <v>0.79661016949152541</v>
      </c>
      <c r="R16" s="150">
        <v>27666.1</v>
      </c>
      <c r="S16" s="73"/>
    </row>
    <row r="17" spans="1:19" s="68" customFormat="1" ht="15" customHeight="1">
      <c r="A17" s="74">
        <f t="shared" si="2"/>
        <v>12</v>
      </c>
      <c r="B17" s="75">
        <v>43237</v>
      </c>
      <c r="C17" s="76" t="s">
        <v>67</v>
      </c>
      <c r="D17" s="186" t="s">
        <v>113</v>
      </c>
      <c r="E17" s="187" t="s">
        <v>109</v>
      </c>
      <c r="F17" s="72">
        <v>1105</v>
      </c>
      <c r="G17" s="51">
        <v>203</v>
      </c>
      <c r="H17" s="189"/>
      <c r="I17" s="189"/>
      <c r="J17" s="52">
        <f t="shared" ref="J17:J26" si="4">F17+G17</f>
        <v>1308</v>
      </c>
      <c r="K17" s="72">
        <v>988</v>
      </c>
      <c r="L17" s="51">
        <v>107</v>
      </c>
      <c r="M17" s="189"/>
      <c r="N17" s="189"/>
      <c r="O17" s="52">
        <f t="shared" si="3"/>
        <v>1095</v>
      </c>
      <c r="P17" s="27">
        <f t="shared" si="0"/>
        <v>-213</v>
      </c>
      <c r="Q17" s="28">
        <f t="shared" si="1"/>
        <v>0.83715596330275233</v>
      </c>
      <c r="R17" s="150">
        <v>79357.600000000006</v>
      </c>
      <c r="S17" s="73"/>
    </row>
    <row r="18" spans="1:19" s="68" customFormat="1" ht="15" customHeight="1">
      <c r="A18" s="74">
        <f t="shared" si="2"/>
        <v>13</v>
      </c>
      <c r="B18" s="75" t="s">
        <v>115</v>
      </c>
      <c r="C18" s="76" t="s">
        <v>67</v>
      </c>
      <c r="D18" s="186" t="s">
        <v>113</v>
      </c>
      <c r="E18" s="187" t="s">
        <v>109</v>
      </c>
      <c r="F18" s="72">
        <v>1086</v>
      </c>
      <c r="G18" s="51">
        <v>285</v>
      </c>
      <c r="H18" s="189"/>
      <c r="I18" s="189"/>
      <c r="J18" s="52">
        <f t="shared" si="4"/>
        <v>1371</v>
      </c>
      <c r="K18" s="21">
        <v>1027</v>
      </c>
      <c r="L18" s="25">
        <v>231</v>
      </c>
      <c r="M18" s="189"/>
      <c r="N18" s="189"/>
      <c r="O18" s="52">
        <f t="shared" si="3"/>
        <v>1258</v>
      </c>
      <c r="P18" s="27">
        <f t="shared" si="0"/>
        <v>-113</v>
      </c>
      <c r="Q18" s="28">
        <f t="shared" si="1"/>
        <v>0.91757840991976658</v>
      </c>
      <c r="R18" s="150">
        <v>81218.5</v>
      </c>
      <c r="S18" s="73"/>
    </row>
    <row r="19" spans="1:19" s="68" customFormat="1" ht="15" customHeight="1">
      <c r="A19" s="74">
        <f t="shared" si="2"/>
        <v>14</v>
      </c>
      <c r="B19" s="75">
        <v>43239</v>
      </c>
      <c r="C19" s="76" t="s">
        <v>120</v>
      </c>
      <c r="D19" s="186" t="s">
        <v>121</v>
      </c>
      <c r="E19" s="187" t="s">
        <v>109</v>
      </c>
      <c r="F19" s="72"/>
      <c r="G19" s="51">
        <v>1241</v>
      </c>
      <c r="H19" s="189"/>
      <c r="I19" s="189"/>
      <c r="J19" s="52">
        <f t="shared" si="4"/>
        <v>1241</v>
      </c>
      <c r="K19" s="21"/>
      <c r="L19" s="25">
        <v>499</v>
      </c>
      <c r="M19" s="189"/>
      <c r="N19" s="189"/>
      <c r="O19" s="52">
        <f t="shared" si="3"/>
        <v>499</v>
      </c>
      <c r="P19" s="27">
        <f t="shared" si="0"/>
        <v>-742</v>
      </c>
      <c r="Q19" s="28">
        <f t="shared" si="1"/>
        <v>0.40209508460918614</v>
      </c>
      <c r="R19" s="150">
        <v>0</v>
      </c>
      <c r="S19" s="73"/>
    </row>
    <row r="20" spans="1:19" s="68" customFormat="1" ht="15" customHeight="1">
      <c r="A20" s="74">
        <f t="shared" si="2"/>
        <v>15</v>
      </c>
      <c r="B20" s="75">
        <v>43239</v>
      </c>
      <c r="C20" s="76" t="s">
        <v>94</v>
      </c>
      <c r="D20" s="186" t="s">
        <v>122</v>
      </c>
      <c r="E20" s="187" t="s">
        <v>109</v>
      </c>
      <c r="F20" s="72"/>
      <c r="G20" s="51">
        <v>1497</v>
      </c>
      <c r="H20" s="189"/>
      <c r="I20" s="189"/>
      <c r="J20" s="52">
        <f t="shared" si="4"/>
        <v>1497</v>
      </c>
      <c r="K20" s="21"/>
      <c r="L20" s="25">
        <v>1446</v>
      </c>
      <c r="M20" s="189"/>
      <c r="N20" s="189"/>
      <c r="O20" s="52">
        <f t="shared" si="3"/>
        <v>1446</v>
      </c>
      <c r="P20" s="27">
        <f t="shared" si="0"/>
        <v>-51</v>
      </c>
      <c r="Q20" s="28">
        <f t="shared" si="1"/>
        <v>0.96593186372745488</v>
      </c>
      <c r="R20" s="150">
        <v>0</v>
      </c>
      <c r="S20" s="73"/>
    </row>
    <row r="21" spans="1:19" s="68" customFormat="1" ht="15" customHeight="1">
      <c r="A21" s="74">
        <f t="shared" si="2"/>
        <v>16</v>
      </c>
      <c r="B21" s="75">
        <v>43240</v>
      </c>
      <c r="C21" s="76" t="s">
        <v>123</v>
      </c>
      <c r="D21" s="186" t="s">
        <v>127</v>
      </c>
      <c r="E21" s="187" t="s">
        <v>109</v>
      </c>
      <c r="F21" s="72"/>
      <c r="G21" s="51">
        <v>1497</v>
      </c>
      <c r="H21" s="189"/>
      <c r="I21" s="189"/>
      <c r="J21" s="52">
        <f t="shared" si="4"/>
        <v>1497</v>
      </c>
      <c r="K21" s="21"/>
      <c r="L21" s="25">
        <v>1365</v>
      </c>
      <c r="M21" s="189"/>
      <c r="N21" s="189"/>
      <c r="O21" s="52">
        <f t="shared" si="3"/>
        <v>1365</v>
      </c>
      <c r="P21" s="27">
        <f t="shared" si="0"/>
        <v>-132</v>
      </c>
      <c r="Q21" s="28">
        <f t="shared" si="1"/>
        <v>0.9118236472945892</v>
      </c>
      <c r="R21" s="150">
        <v>0</v>
      </c>
      <c r="S21" s="73"/>
    </row>
    <row r="22" spans="1:19" s="68" customFormat="1" ht="15" customHeight="1">
      <c r="A22" s="74">
        <f t="shared" si="2"/>
        <v>17</v>
      </c>
      <c r="B22" s="75">
        <v>43240</v>
      </c>
      <c r="C22" s="76" t="s">
        <v>69</v>
      </c>
      <c r="D22" s="77" t="s">
        <v>124</v>
      </c>
      <c r="E22" s="187" t="s">
        <v>109</v>
      </c>
      <c r="F22" s="21"/>
      <c r="G22" s="25">
        <v>1496</v>
      </c>
      <c r="H22" s="189"/>
      <c r="I22" s="189"/>
      <c r="J22" s="52">
        <f t="shared" si="4"/>
        <v>1496</v>
      </c>
      <c r="K22" s="21"/>
      <c r="L22" s="25">
        <v>771</v>
      </c>
      <c r="M22" s="189"/>
      <c r="N22" s="189"/>
      <c r="O22" s="52">
        <f t="shared" si="3"/>
        <v>771</v>
      </c>
      <c r="P22" s="27">
        <f t="shared" si="0"/>
        <v>-725</v>
      </c>
      <c r="Q22" s="28">
        <f t="shared" si="1"/>
        <v>0.51537433155080214</v>
      </c>
      <c r="R22" s="150">
        <v>0</v>
      </c>
      <c r="S22" s="73"/>
    </row>
    <row r="23" spans="1:19" s="68" customFormat="1" ht="15" customHeight="1">
      <c r="A23" s="74">
        <f t="shared" si="2"/>
        <v>18</v>
      </c>
      <c r="B23" s="75">
        <v>43240</v>
      </c>
      <c r="C23" s="76" t="s">
        <v>91</v>
      </c>
      <c r="D23" s="186" t="s">
        <v>125</v>
      </c>
      <c r="E23" s="187" t="s">
        <v>109</v>
      </c>
      <c r="F23" s="72"/>
      <c r="G23" s="51">
        <v>1498</v>
      </c>
      <c r="H23" s="189"/>
      <c r="I23" s="189"/>
      <c r="J23" s="52">
        <f t="shared" si="4"/>
        <v>1498</v>
      </c>
      <c r="K23" s="72"/>
      <c r="L23" s="51">
        <v>1370</v>
      </c>
      <c r="M23" s="189"/>
      <c r="N23" s="189"/>
      <c r="O23" s="52">
        <f t="shared" si="3"/>
        <v>1370</v>
      </c>
      <c r="P23" s="27">
        <f t="shared" si="0"/>
        <v>-128</v>
      </c>
      <c r="Q23" s="28">
        <f t="shared" si="1"/>
        <v>0.9145527369826435</v>
      </c>
      <c r="R23" s="150">
        <v>0</v>
      </c>
      <c r="S23" s="73"/>
    </row>
    <row r="24" spans="1:19" s="68" customFormat="1" ht="15" customHeight="1">
      <c r="A24" s="74">
        <f t="shared" si="2"/>
        <v>19</v>
      </c>
      <c r="B24" s="75">
        <v>43241</v>
      </c>
      <c r="C24" s="76" t="s">
        <v>94</v>
      </c>
      <c r="D24" s="186" t="s">
        <v>95</v>
      </c>
      <c r="E24" s="180" t="s">
        <v>96</v>
      </c>
      <c r="F24" s="72"/>
      <c r="G24" s="51">
        <v>110</v>
      </c>
      <c r="H24" s="189"/>
      <c r="I24" s="189"/>
      <c r="J24" s="52">
        <f t="shared" si="4"/>
        <v>110</v>
      </c>
      <c r="K24" s="72"/>
      <c r="L24" s="51">
        <v>108</v>
      </c>
      <c r="M24" s="189"/>
      <c r="N24" s="189"/>
      <c r="O24" s="52">
        <f t="shared" si="3"/>
        <v>108</v>
      </c>
      <c r="P24" s="27">
        <f t="shared" si="0"/>
        <v>-2</v>
      </c>
      <c r="Q24" s="28">
        <f t="shared" si="1"/>
        <v>0.98181818181818181</v>
      </c>
      <c r="R24" s="150">
        <v>0</v>
      </c>
      <c r="S24" s="73"/>
    </row>
    <row r="25" spans="1:19" s="68" customFormat="1" ht="15" customHeight="1">
      <c r="A25" s="74">
        <f t="shared" si="2"/>
        <v>20</v>
      </c>
      <c r="B25" s="75">
        <v>43241</v>
      </c>
      <c r="C25" s="76" t="s">
        <v>67</v>
      </c>
      <c r="D25" s="186" t="s">
        <v>113</v>
      </c>
      <c r="E25" s="187" t="s">
        <v>109</v>
      </c>
      <c r="F25" s="21">
        <v>959</v>
      </c>
      <c r="G25" s="25">
        <v>330</v>
      </c>
      <c r="H25" s="189"/>
      <c r="I25" s="189"/>
      <c r="J25" s="52">
        <f t="shared" si="4"/>
        <v>1289</v>
      </c>
      <c r="K25" s="21">
        <v>869</v>
      </c>
      <c r="L25" s="25">
        <v>291</v>
      </c>
      <c r="M25" s="189"/>
      <c r="N25" s="189"/>
      <c r="O25" s="52">
        <f t="shared" si="3"/>
        <v>1160</v>
      </c>
      <c r="P25" s="27">
        <f t="shared" si="0"/>
        <v>-129</v>
      </c>
      <c r="Q25" s="28">
        <f t="shared" si="1"/>
        <v>0.89992242048099302</v>
      </c>
      <c r="R25" s="150">
        <v>61249.7</v>
      </c>
      <c r="S25" s="73"/>
    </row>
    <row r="26" spans="1:19" s="68" customFormat="1" ht="15" customHeight="1">
      <c r="A26" s="74">
        <f t="shared" si="2"/>
        <v>21</v>
      </c>
      <c r="B26" s="75">
        <v>43242</v>
      </c>
      <c r="C26" s="76" t="s">
        <v>67</v>
      </c>
      <c r="D26" s="77" t="s">
        <v>116</v>
      </c>
      <c r="E26" s="187" t="s">
        <v>109</v>
      </c>
      <c r="F26" s="21">
        <v>601</v>
      </c>
      <c r="G26" s="25">
        <v>546</v>
      </c>
      <c r="H26" s="189"/>
      <c r="I26" s="189"/>
      <c r="J26" s="52">
        <f t="shared" si="4"/>
        <v>1147</v>
      </c>
      <c r="K26" s="21">
        <v>548</v>
      </c>
      <c r="L26" s="25">
        <v>313</v>
      </c>
      <c r="M26" s="189"/>
      <c r="N26" s="189"/>
      <c r="O26" s="52">
        <f t="shared" si="3"/>
        <v>861</v>
      </c>
      <c r="P26" s="27">
        <f t="shared" si="0"/>
        <v>-286</v>
      </c>
      <c r="Q26" s="28">
        <f t="shared" si="1"/>
        <v>0.75065387968613773</v>
      </c>
      <c r="R26" s="150">
        <v>17971.900000000001</v>
      </c>
      <c r="S26" s="73"/>
    </row>
    <row r="27" spans="1:19" s="68" customFormat="1" ht="15" customHeight="1">
      <c r="A27" s="74">
        <f t="shared" si="2"/>
        <v>22</v>
      </c>
      <c r="B27" s="75">
        <v>43243</v>
      </c>
      <c r="C27" s="76" t="s">
        <v>67</v>
      </c>
      <c r="D27" s="186" t="s">
        <v>113</v>
      </c>
      <c r="E27" s="187" t="s">
        <v>109</v>
      </c>
      <c r="F27" s="72">
        <v>1047</v>
      </c>
      <c r="G27" s="51">
        <v>332</v>
      </c>
      <c r="H27" s="189"/>
      <c r="I27" s="189"/>
      <c r="J27" s="52">
        <f t="shared" ref="J27:J33" si="5">F27+G27</f>
        <v>1379</v>
      </c>
      <c r="K27" s="72">
        <v>989</v>
      </c>
      <c r="L27" s="51">
        <v>236</v>
      </c>
      <c r="M27" s="189"/>
      <c r="N27" s="189"/>
      <c r="O27" s="52">
        <f t="shared" si="3"/>
        <v>1225</v>
      </c>
      <c r="P27" s="27">
        <f t="shared" si="0"/>
        <v>-154</v>
      </c>
      <c r="Q27" s="28">
        <f t="shared" si="1"/>
        <v>0.8883248730964467</v>
      </c>
      <c r="R27" s="150">
        <v>71443.8</v>
      </c>
      <c r="S27" s="73"/>
    </row>
    <row r="28" spans="1:19" s="68" customFormat="1" ht="15" customHeight="1">
      <c r="A28" s="74">
        <f t="shared" si="2"/>
        <v>23</v>
      </c>
      <c r="B28" s="75">
        <v>43244</v>
      </c>
      <c r="C28" s="76" t="s">
        <v>67</v>
      </c>
      <c r="D28" s="186" t="s">
        <v>112</v>
      </c>
      <c r="E28" s="187" t="s">
        <v>83</v>
      </c>
      <c r="F28" s="21">
        <v>142</v>
      </c>
      <c r="G28" s="25">
        <v>58</v>
      </c>
      <c r="H28" s="189"/>
      <c r="I28" s="189"/>
      <c r="J28" s="52">
        <f t="shared" si="5"/>
        <v>200</v>
      </c>
      <c r="K28" s="21">
        <v>115</v>
      </c>
      <c r="L28" s="25">
        <v>53</v>
      </c>
      <c r="M28" s="189"/>
      <c r="N28" s="189"/>
      <c r="O28" s="52">
        <f t="shared" si="3"/>
        <v>168</v>
      </c>
      <c r="P28" s="27">
        <f t="shared" si="0"/>
        <v>-32</v>
      </c>
      <c r="Q28" s="28">
        <f t="shared" si="1"/>
        <v>0.84</v>
      </c>
      <c r="R28" s="150">
        <v>2180</v>
      </c>
      <c r="S28" s="73"/>
    </row>
    <row r="29" spans="1:19" s="68" customFormat="1" ht="15" customHeight="1">
      <c r="A29" s="74">
        <f t="shared" si="2"/>
        <v>24</v>
      </c>
      <c r="B29" s="75">
        <v>43245</v>
      </c>
      <c r="C29" s="76" t="s">
        <v>67</v>
      </c>
      <c r="D29" s="186" t="s">
        <v>113</v>
      </c>
      <c r="E29" s="187" t="s">
        <v>109</v>
      </c>
      <c r="F29" s="21">
        <v>1052</v>
      </c>
      <c r="G29" s="25">
        <v>441</v>
      </c>
      <c r="H29" s="189"/>
      <c r="I29" s="189"/>
      <c r="J29" s="52">
        <f t="shared" si="5"/>
        <v>1493</v>
      </c>
      <c r="K29" s="21">
        <v>943</v>
      </c>
      <c r="L29" s="25">
        <v>348</v>
      </c>
      <c r="M29" s="189"/>
      <c r="N29" s="189"/>
      <c r="O29" s="52">
        <f t="shared" si="3"/>
        <v>1291</v>
      </c>
      <c r="P29" s="27">
        <f t="shared" si="0"/>
        <v>-202</v>
      </c>
      <c r="Q29" s="28">
        <f t="shared" si="1"/>
        <v>0.86470194239785669</v>
      </c>
      <c r="R29" s="150">
        <v>72030</v>
      </c>
      <c r="S29" s="73"/>
    </row>
    <row r="30" spans="1:19" s="68" customFormat="1" ht="15" customHeight="1">
      <c r="A30" s="74">
        <f t="shared" si="2"/>
        <v>25</v>
      </c>
      <c r="B30" s="75">
        <v>43245</v>
      </c>
      <c r="C30" s="76" t="s">
        <v>67</v>
      </c>
      <c r="D30" s="186" t="s">
        <v>126</v>
      </c>
      <c r="E30" s="187" t="s">
        <v>83</v>
      </c>
      <c r="F30" s="21">
        <v>32</v>
      </c>
      <c r="G30" s="25">
        <v>51</v>
      </c>
      <c r="H30" s="189"/>
      <c r="I30" s="189"/>
      <c r="J30" s="52">
        <f t="shared" si="5"/>
        <v>83</v>
      </c>
      <c r="K30" s="21">
        <v>19</v>
      </c>
      <c r="L30" s="25">
        <v>33</v>
      </c>
      <c r="M30" s="189"/>
      <c r="N30" s="189"/>
      <c r="O30" s="52">
        <f t="shared" si="3"/>
        <v>52</v>
      </c>
      <c r="P30" s="27">
        <f t="shared" si="0"/>
        <v>-31</v>
      </c>
      <c r="Q30" s="28">
        <f t="shared" si="1"/>
        <v>0.62650602409638556</v>
      </c>
      <c r="R30" s="150">
        <v>530</v>
      </c>
      <c r="S30" s="73"/>
    </row>
    <row r="31" spans="1:19" s="68" customFormat="1" ht="15" customHeight="1">
      <c r="A31" s="74">
        <f t="shared" si="2"/>
        <v>26</v>
      </c>
      <c r="B31" s="75">
        <v>42882</v>
      </c>
      <c r="C31" s="76" t="s">
        <v>69</v>
      </c>
      <c r="D31" s="77" t="s">
        <v>117</v>
      </c>
      <c r="E31" s="187" t="s">
        <v>109</v>
      </c>
      <c r="F31" s="21">
        <v>1000</v>
      </c>
      <c r="G31" s="25">
        <v>324</v>
      </c>
      <c r="H31" s="189"/>
      <c r="I31" s="189"/>
      <c r="J31" s="52">
        <f t="shared" si="5"/>
        <v>1324</v>
      </c>
      <c r="K31" s="21">
        <v>759</v>
      </c>
      <c r="L31" s="25">
        <v>318</v>
      </c>
      <c r="M31" s="189"/>
      <c r="N31" s="189"/>
      <c r="O31" s="52">
        <f t="shared" si="3"/>
        <v>1077</v>
      </c>
      <c r="P31" s="27">
        <f t="shared" si="0"/>
        <v>-247</v>
      </c>
      <c r="Q31" s="28">
        <f t="shared" si="1"/>
        <v>0.81344410876132933</v>
      </c>
      <c r="R31" s="150">
        <v>15714.7</v>
      </c>
      <c r="S31" s="73"/>
    </row>
    <row r="32" spans="1:19" s="68" customFormat="1" ht="15" customHeight="1">
      <c r="A32" s="74">
        <f t="shared" si="2"/>
        <v>27</v>
      </c>
      <c r="B32" s="75">
        <v>43248</v>
      </c>
      <c r="C32" s="76" t="s">
        <v>94</v>
      </c>
      <c r="D32" s="186" t="s">
        <v>95</v>
      </c>
      <c r="E32" s="180" t="s">
        <v>96</v>
      </c>
      <c r="F32" s="72"/>
      <c r="G32" s="51">
        <v>118</v>
      </c>
      <c r="H32" s="189"/>
      <c r="I32" s="189"/>
      <c r="J32" s="52">
        <f t="shared" si="5"/>
        <v>118</v>
      </c>
      <c r="K32" s="72"/>
      <c r="L32" s="51">
        <v>113</v>
      </c>
      <c r="M32" s="189"/>
      <c r="N32" s="189"/>
      <c r="O32" s="52">
        <f t="shared" si="3"/>
        <v>113</v>
      </c>
      <c r="P32" s="27">
        <f t="shared" si="0"/>
        <v>-5</v>
      </c>
      <c r="Q32" s="28">
        <f t="shared" si="1"/>
        <v>0.9576271186440678</v>
      </c>
      <c r="R32" s="150">
        <v>0</v>
      </c>
      <c r="S32" s="73"/>
    </row>
    <row r="33" spans="1:19" s="68" customFormat="1" ht="15" customHeight="1">
      <c r="A33" s="74">
        <f t="shared" ref="A33" si="6">A32+1</f>
        <v>28</v>
      </c>
      <c r="B33" s="75">
        <v>43250</v>
      </c>
      <c r="C33" s="75" t="s">
        <v>94</v>
      </c>
      <c r="D33" s="185" t="s">
        <v>101</v>
      </c>
      <c r="E33" s="187" t="s">
        <v>102</v>
      </c>
      <c r="F33" s="72"/>
      <c r="G33" s="51">
        <v>140</v>
      </c>
      <c r="H33" s="189"/>
      <c r="I33" s="189"/>
      <c r="J33" s="52">
        <f t="shared" si="5"/>
        <v>140</v>
      </c>
      <c r="K33" s="72"/>
      <c r="L33" s="51">
        <v>136</v>
      </c>
      <c r="M33" s="189"/>
      <c r="N33" s="189"/>
      <c r="O33" s="52">
        <f t="shared" si="3"/>
        <v>136</v>
      </c>
      <c r="P33" s="27">
        <f t="shared" si="0"/>
        <v>-4</v>
      </c>
      <c r="Q33" s="28">
        <f t="shared" si="1"/>
        <v>0.97142857142857142</v>
      </c>
      <c r="R33" s="150">
        <v>0</v>
      </c>
      <c r="S33" s="73"/>
    </row>
    <row r="34" spans="1:19" ht="15.75" customHeight="1">
      <c r="A34" s="267" t="s">
        <v>11</v>
      </c>
      <c r="B34" s="268"/>
      <c r="C34" s="268"/>
      <c r="D34" s="268"/>
      <c r="E34" s="269"/>
      <c r="F34" s="79">
        <f>SUM(F6:F33)</f>
        <v>11313</v>
      </c>
      <c r="G34" s="80">
        <f>SUM(G6:G33)</f>
        <v>12535</v>
      </c>
      <c r="H34" s="190"/>
      <c r="I34" s="190"/>
      <c r="J34" s="81">
        <f>SUM(J6:J33)</f>
        <v>26212</v>
      </c>
      <c r="K34" s="80">
        <f>SUM(K6:K33)</f>
        <v>10108</v>
      </c>
      <c r="L34" s="80">
        <f>SUM(L6:L33)</f>
        <v>9237</v>
      </c>
      <c r="M34" s="190"/>
      <c r="N34" s="190"/>
      <c r="O34" s="81">
        <f>SUM(O6:O33)</f>
        <v>21466</v>
      </c>
      <c r="P34" s="203">
        <f t="shared" si="0"/>
        <v>-4746</v>
      </c>
      <c r="Q34" s="33">
        <f t="shared" si="1"/>
        <v>0.81893789104227066</v>
      </c>
      <c r="R34" s="147">
        <f>SUM(R6:R33)</f>
        <v>572339.6</v>
      </c>
      <c r="S34" s="82"/>
    </row>
    <row r="37" spans="1:19" ht="17.25">
      <c r="B37" s="39" t="s">
        <v>16</v>
      </c>
    </row>
  </sheetData>
  <mergeCells count="5">
    <mergeCell ref="A1:Q1"/>
    <mergeCell ref="F4:J4"/>
    <mergeCell ref="K4:O4"/>
    <mergeCell ref="A34:E34"/>
    <mergeCell ref="R4:R5"/>
  </mergeCells>
  <pageMargins left="0.511811024" right="0.511811024" top="0.43" bottom="0.42" header="0.31496062000000002" footer="0.31496062000000002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2"/>
  <sheetViews>
    <sheetView topLeftCell="A4" workbookViewId="0">
      <selection activeCell="M6" sqref="M6"/>
    </sheetView>
  </sheetViews>
  <sheetFormatPr defaultRowHeight="15"/>
  <cols>
    <col min="1" max="1" width="4.28515625" customWidth="1"/>
    <col min="2" max="2" width="10.7109375" bestFit="1" customWidth="1"/>
    <col min="3" max="3" width="8.85546875" customWidth="1"/>
    <col min="4" max="4" width="44.28515625" customWidth="1"/>
    <col min="5" max="5" width="22.7109375" customWidth="1"/>
    <col min="8" max="8" width="9.28515625" customWidth="1"/>
    <col min="11" max="11" width="8.85546875" customWidth="1"/>
    <col min="12" max="12" width="9.140625" customWidth="1"/>
    <col min="13" max="13" width="8.7109375" customWidth="1"/>
    <col min="14" max="14" width="11" customWidth="1"/>
    <col min="15" max="15" width="21.42578125" customWidth="1"/>
    <col min="16" max="16" width="18.42578125" customWidth="1"/>
    <col min="17" max="17" width="6.140625" customWidth="1"/>
    <col min="18" max="18" width="14.28515625" bestFit="1" customWidth="1"/>
  </cols>
  <sheetData>
    <row r="1" spans="1:17" ht="23.25">
      <c r="A1" s="260" t="s">
        <v>17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Q1" s="62"/>
    </row>
    <row r="4" spans="1:17" s="63" customFormat="1" ht="17.25">
      <c r="B4" s="1"/>
      <c r="C4" s="1"/>
      <c r="D4" s="1"/>
      <c r="E4" s="34"/>
      <c r="F4" s="272" t="s">
        <v>0</v>
      </c>
      <c r="G4" s="272"/>
      <c r="H4" s="272"/>
      <c r="I4" s="272"/>
      <c r="J4" s="272" t="s">
        <v>1</v>
      </c>
      <c r="K4" s="272"/>
      <c r="L4" s="272"/>
      <c r="M4" s="272"/>
      <c r="N4" s="3" t="s">
        <v>2</v>
      </c>
      <c r="O4" s="64" t="s">
        <v>3</v>
      </c>
      <c r="P4" s="270" t="s">
        <v>41</v>
      </c>
      <c r="Q4" s="65"/>
    </row>
    <row r="5" spans="1:17" s="68" customFormat="1" ht="30">
      <c r="A5" s="202" t="s">
        <v>4</v>
      </c>
      <c r="B5" s="83" t="s">
        <v>5</v>
      </c>
      <c r="C5" s="84" t="s">
        <v>6</v>
      </c>
      <c r="D5" s="84" t="s">
        <v>7</v>
      </c>
      <c r="E5" s="85" t="s">
        <v>8</v>
      </c>
      <c r="F5" s="192" t="s">
        <v>9</v>
      </c>
      <c r="G5" s="192" t="s">
        <v>10</v>
      </c>
      <c r="H5" s="191" t="s">
        <v>137</v>
      </c>
      <c r="I5" s="192" t="s">
        <v>11</v>
      </c>
      <c r="J5" s="192" t="s">
        <v>9</v>
      </c>
      <c r="K5" s="192" t="s">
        <v>10</v>
      </c>
      <c r="L5" s="191" t="s">
        <v>137</v>
      </c>
      <c r="M5" s="192" t="s">
        <v>11</v>
      </c>
      <c r="N5" s="11" t="s">
        <v>12</v>
      </c>
      <c r="O5" s="66" t="s">
        <v>13</v>
      </c>
      <c r="P5" s="271"/>
      <c r="Q5" s="67"/>
    </row>
    <row r="6" spans="1:17" ht="15" customHeight="1">
      <c r="A6" s="177">
        <v>1</v>
      </c>
      <c r="B6" s="206">
        <v>43253</v>
      </c>
      <c r="C6" s="205" t="s">
        <v>69</v>
      </c>
      <c r="D6" s="208" t="s">
        <v>128</v>
      </c>
      <c r="E6" s="207" t="s">
        <v>102</v>
      </c>
      <c r="F6" s="13">
        <v>180</v>
      </c>
      <c r="G6" s="17"/>
      <c r="H6" s="193"/>
      <c r="I6" s="18">
        <f>F6+G6</f>
        <v>180</v>
      </c>
      <c r="J6" s="13">
        <v>179</v>
      </c>
      <c r="K6" s="17"/>
      <c r="L6" s="193"/>
      <c r="M6" s="18">
        <f>J6+K6</f>
        <v>179</v>
      </c>
      <c r="N6" s="19">
        <f>M6-I6</f>
        <v>-1</v>
      </c>
      <c r="O6" s="88">
        <f>M6/I6</f>
        <v>0.99444444444444446</v>
      </c>
      <c r="P6" s="150">
        <v>903</v>
      </c>
      <c r="Q6" s="78"/>
    </row>
    <row r="7" spans="1:17" ht="15" customHeight="1">
      <c r="A7" s="177">
        <v>2</v>
      </c>
      <c r="B7" s="196">
        <v>43254</v>
      </c>
      <c r="C7" s="197" t="s">
        <v>69</v>
      </c>
      <c r="D7" s="198" t="s">
        <v>136</v>
      </c>
      <c r="E7" s="187" t="s">
        <v>109</v>
      </c>
      <c r="F7" s="21">
        <v>876</v>
      </c>
      <c r="G7" s="25">
        <v>581</v>
      </c>
      <c r="H7" s="194"/>
      <c r="I7" s="26">
        <f t="shared" ref="I7:I28" si="0">F7+G7</f>
        <v>1457</v>
      </c>
      <c r="J7" s="21">
        <v>753</v>
      </c>
      <c r="K7" s="25">
        <v>345</v>
      </c>
      <c r="L7" s="194"/>
      <c r="M7" s="26">
        <f t="shared" ref="M7:M28" si="1">J7+K7</f>
        <v>1098</v>
      </c>
      <c r="N7" s="19">
        <f t="shared" ref="N7:N28" si="2">M7-I7</f>
        <v>-359</v>
      </c>
      <c r="O7" s="88">
        <f t="shared" ref="O7:O20" si="3">M7/I7</f>
        <v>0.75360329444063145</v>
      </c>
      <c r="P7" s="150">
        <v>7069.1</v>
      </c>
      <c r="Q7" s="78"/>
    </row>
    <row r="8" spans="1:17" ht="15" customHeight="1">
      <c r="A8" s="177">
        <v>3</v>
      </c>
      <c r="B8" s="196">
        <v>43255</v>
      </c>
      <c r="C8" s="197" t="s">
        <v>94</v>
      </c>
      <c r="D8" s="198" t="s">
        <v>95</v>
      </c>
      <c r="E8" s="180" t="s">
        <v>96</v>
      </c>
      <c r="F8" s="21"/>
      <c r="G8" s="25">
        <v>130</v>
      </c>
      <c r="H8" s="194"/>
      <c r="I8" s="26">
        <f t="shared" si="0"/>
        <v>130</v>
      </c>
      <c r="J8" s="21"/>
      <c r="K8" s="25">
        <v>125</v>
      </c>
      <c r="L8" s="194"/>
      <c r="M8" s="26">
        <f t="shared" si="1"/>
        <v>125</v>
      </c>
      <c r="N8" s="19">
        <f t="shared" si="2"/>
        <v>-5</v>
      </c>
      <c r="O8" s="88">
        <f t="shared" si="3"/>
        <v>0.96153846153846156</v>
      </c>
      <c r="P8" s="150">
        <v>0</v>
      </c>
      <c r="Q8" s="78"/>
    </row>
    <row r="9" spans="1:17" ht="15" customHeight="1">
      <c r="A9" s="177">
        <v>4</v>
      </c>
      <c r="B9" s="196">
        <v>43257</v>
      </c>
      <c r="C9" s="197" t="s">
        <v>94</v>
      </c>
      <c r="D9" s="198" t="s">
        <v>101</v>
      </c>
      <c r="E9" s="87" t="s">
        <v>102</v>
      </c>
      <c r="F9" s="21"/>
      <c r="G9" s="25">
        <v>120</v>
      </c>
      <c r="H9" s="194"/>
      <c r="I9" s="26">
        <f t="shared" si="0"/>
        <v>120</v>
      </c>
      <c r="J9" s="21"/>
      <c r="K9" s="25">
        <v>120</v>
      </c>
      <c r="L9" s="194"/>
      <c r="M9" s="26">
        <f t="shared" si="1"/>
        <v>120</v>
      </c>
      <c r="N9" s="19">
        <f t="shared" si="2"/>
        <v>0</v>
      </c>
      <c r="O9" s="88">
        <f t="shared" si="3"/>
        <v>1</v>
      </c>
      <c r="P9" s="150">
        <v>0</v>
      </c>
      <c r="Q9" s="78"/>
    </row>
    <row r="10" spans="1:17" ht="15" customHeight="1">
      <c r="A10" s="177">
        <v>5</v>
      </c>
      <c r="B10" s="196">
        <v>43260</v>
      </c>
      <c r="C10" s="199" t="s">
        <v>68</v>
      </c>
      <c r="D10" s="200" t="s">
        <v>129</v>
      </c>
      <c r="E10" s="187" t="s">
        <v>109</v>
      </c>
      <c r="F10" s="21">
        <v>429</v>
      </c>
      <c r="G10" s="25">
        <v>197</v>
      </c>
      <c r="H10" s="194"/>
      <c r="I10" s="26">
        <f t="shared" si="0"/>
        <v>626</v>
      </c>
      <c r="J10" s="21">
        <v>393</v>
      </c>
      <c r="K10" s="25">
        <v>114</v>
      </c>
      <c r="L10" s="194"/>
      <c r="M10" s="26">
        <f t="shared" si="1"/>
        <v>507</v>
      </c>
      <c r="N10" s="19">
        <f t="shared" si="2"/>
        <v>-119</v>
      </c>
      <c r="O10" s="88">
        <f t="shared" si="3"/>
        <v>0.80990415335463262</v>
      </c>
      <c r="P10" s="150">
        <v>5889.7</v>
      </c>
      <c r="Q10" s="78"/>
    </row>
    <row r="11" spans="1:17" ht="15" customHeight="1">
      <c r="A11" s="177">
        <v>6</v>
      </c>
      <c r="B11" s="196">
        <v>43261</v>
      </c>
      <c r="C11" s="199" t="s">
        <v>69</v>
      </c>
      <c r="D11" s="200" t="s">
        <v>116</v>
      </c>
      <c r="E11" s="187" t="s">
        <v>109</v>
      </c>
      <c r="F11" s="21">
        <v>1031</v>
      </c>
      <c r="G11" s="25">
        <v>253</v>
      </c>
      <c r="H11" s="194"/>
      <c r="I11" s="26">
        <f t="shared" si="0"/>
        <v>1284</v>
      </c>
      <c r="J11" s="21">
        <v>943</v>
      </c>
      <c r="K11" s="25">
        <v>157</v>
      </c>
      <c r="L11" s="194"/>
      <c r="M11" s="26">
        <f t="shared" si="1"/>
        <v>1100</v>
      </c>
      <c r="N11" s="19">
        <f t="shared" si="2"/>
        <v>-184</v>
      </c>
      <c r="O11" s="88">
        <f t="shared" si="3"/>
        <v>0.85669781931464173</v>
      </c>
      <c r="P11" s="150">
        <v>16169.4</v>
      </c>
      <c r="Q11" s="78"/>
    </row>
    <row r="12" spans="1:17" ht="15" customHeight="1">
      <c r="A12" s="177">
        <v>7</v>
      </c>
      <c r="B12" s="196">
        <v>43262</v>
      </c>
      <c r="C12" s="209" t="s">
        <v>94</v>
      </c>
      <c r="D12" s="204" t="s">
        <v>95</v>
      </c>
      <c r="E12" s="180" t="s">
        <v>96</v>
      </c>
      <c r="F12" s="21"/>
      <c r="G12" s="25">
        <v>120</v>
      </c>
      <c r="H12" s="194"/>
      <c r="I12" s="26">
        <f t="shared" si="0"/>
        <v>120</v>
      </c>
      <c r="J12" s="21"/>
      <c r="K12" s="25">
        <v>118</v>
      </c>
      <c r="L12" s="194"/>
      <c r="M12" s="26">
        <f t="shared" si="1"/>
        <v>118</v>
      </c>
      <c r="N12" s="19">
        <f t="shared" si="2"/>
        <v>-2</v>
      </c>
      <c r="O12" s="88">
        <f t="shared" si="3"/>
        <v>0.98333333333333328</v>
      </c>
      <c r="P12" s="150">
        <v>0</v>
      </c>
      <c r="Q12" s="78"/>
    </row>
    <row r="13" spans="1:17" ht="15" customHeight="1">
      <c r="A13" s="177">
        <v>8</v>
      </c>
      <c r="B13" s="196">
        <v>43265</v>
      </c>
      <c r="C13" s="199" t="s">
        <v>67</v>
      </c>
      <c r="D13" s="201" t="s">
        <v>130</v>
      </c>
      <c r="E13" s="187" t="s">
        <v>83</v>
      </c>
      <c r="F13" s="21">
        <v>151</v>
      </c>
      <c r="G13" s="25">
        <v>40</v>
      </c>
      <c r="H13" s="194"/>
      <c r="I13" s="26">
        <f t="shared" si="0"/>
        <v>191</v>
      </c>
      <c r="J13" s="21">
        <v>110</v>
      </c>
      <c r="K13" s="25">
        <v>40</v>
      </c>
      <c r="L13" s="194"/>
      <c r="M13" s="26">
        <f t="shared" si="1"/>
        <v>150</v>
      </c>
      <c r="N13" s="19">
        <f t="shared" si="2"/>
        <v>-41</v>
      </c>
      <c r="O13" s="88">
        <f t="shared" si="3"/>
        <v>0.78534031413612571</v>
      </c>
      <c r="P13" s="150">
        <v>2310</v>
      </c>
      <c r="Q13" s="78"/>
    </row>
    <row r="14" spans="1:17" ht="15" customHeight="1">
      <c r="A14" s="177">
        <v>9</v>
      </c>
      <c r="B14" s="196">
        <v>43266</v>
      </c>
      <c r="C14" s="199" t="s">
        <v>67</v>
      </c>
      <c r="D14" s="201" t="s">
        <v>131</v>
      </c>
      <c r="E14" s="187" t="s">
        <v>109</v>
      </c>
      <c r="F14" s="21">
        <v>645</v>
      </c>
      <c r="G14" s="25">
        <v>293</v>
      </c>
      <c r="H14" s="194">
        <v>381</v>
      </c>
      <c r="I14" s="26">
        <f>F14+G14+H14</f>
        <v>1319</v>
      </c>
      <c r="J14" s="21">
        <v>583</v>
      </c>
      <c r="K14" s="25">
        <v>218</v>
      </c>
      <c r="L14" s="194">
        <v>289</v>
      </c>
      <c r="M14" s="26">
        <f>J14+K14+L14</f>
        <v>1090</v>
      </c>
      <c r="N14" s="19">
        <f t="shared" si="2"/>
        <v>-229</v>
      </c>
      <c r="O14" s="88">
        <f t="shared" si="3"/>
        <v>0.82638362395754361</v>
      </c>
      <c r="P14" s="150">
        <v>38585.1</v>
      </c>
      <c r="Q14" s="78"/>
    </row>
    <row r="15" spans="1:17" ht="15" customHeight="1">
      <c r="A15" s="177">
        <v>10</v>
      </c>
      <c r="B15" s="196">
        <v>43267</v>
      </c>
      <c r="C15" s="199" t="s">
        <v>138</v>
      </c>
      <c r="D15" s="201" t="s">
        <v>139</v>
      </c>
      <c r="E15" s="187" t="s">
        <v>109</v>
      </c>
      <c r="F15" s="21"/>
      <c r="G15" s="25">
        <v>566</v>
      </c>
      <c r="H15" s="194"/>
      <c r="I15" s="26">
        <f t="shared" ref="I15:I17" si="4">F15+G15+H15</f>
        <v>566</v>
      </c>
      <c r="J15" s="21"/>
      <c r="K15" s="25">
        <v>219</v>
      </c>
      <c r="L15" s="194"/>
      <c r="M15" s="26">
        <f t="shared" ref="M15:M19" si="5">J15+K15+L15</f>
        <v>219</v>
      </c>
      <c r="N15" s="19">
        <f t="shared" si="2"/>
        <v>-347</v>
      </c>
      <c r="O15" s="88">
        <f t="shared" si="3"/>
        <v>0.38692579505300351</v>
      </c>
      <c r="P15" s="150">
        <v>0</v>
      </c>
      <c r="Q15" s="78"/>
    </row>
    <row r="16" spans="1:17" ht="15" customHeight="1">
      <c r="A16" s="177">
        <v>11</v>
      </c>
      <c r="B16" s="196">
        <v>43267</v>
      </c>
      <c r="C16" s="199" t="s">
        <v>91</v>
      </c>
      <c r="D16" s="201" t="s">
        <v>132</v>
      </c>
      <c r="E16" s="187" t="s">
        <v>83</v>
      </c>
      <c r="F16" s="21"/>
      <c r="G16" s="25">
        <v>150</v>
      </c>
      <c r="H16" s="194"/>
      <c r="I16" s="26">
        <f t="shared" si="4"/>
        <v>150</v>
      </c>
      <c r="J16" s="21"/>
      <c r="K16" s="25">
        <v>145</v>
      </c>
      <c r="L16" s="194"/>
      <c r="M16" s="26">
        <f t="shared" si="5"/>
        <v>145</v>
      </c>
      <c r="N16" s="19">
        <f t="shared" si="2"/>
        <v>-5</v>
      </c>
      <c r="O16" s="88">
        <f t="shared" si="3"/>
        <v>0.96666666666666667</v>
      </c>
      <c r="P16" s="150">
        <v>0</v>
      </c>
      <c r="Q16" s="78"/>
    </row>
    <row r="17" spans="1:17" ht="15" customHeight="1">
      <c r="A17" s="177">
        <v>12</v>
      </c>
      <c r="B17" s="196">
        <v>43268</v>
      </c>
      <c r="C17" s="199" t="s">
        <v>69</v>
      </c>
      <c r="D17" s="201" t="s">
        <v>140</v>
      </c>
      <c r="E17" s="187" t="s">
        <v>109</v>
      </c>
      <c r="F17" s="21">
        <v>576</v>
      </c>
      <c r="G17" s="25">
        <v>241</v>
      </c>
      <c r="H17" s="194"/>
      <c r="I17" s="26">
        <f t="shared" si="4"/>
        <v>817</v>
      </c>
      <c r="J17" s="21">
        <v>491</v>
      </c>
      <c r="K17" s="25">
        <v>78</v>
      </c>
      <c r="L17" s="194"/>
      <c r="M17" s="26">
        <f t="shared" si="5"/>
        <v>569</v>
      </c>
      <c r="N17" s="19">
        <f t="shared" si="2"/>
        <v>-248</v>
      </c>
      <c r="O17" s="88">
        <f t="shared" si="3"/>
        <v>0.69645042839657278</v>
      </c>
      <c r="P17" s="150">
        <v>4545</v>
      </c>
      <c r="Q17" s="78"/>
    </row>
    <row r="18" spans="1:17" ht="15" customHeight="1">
      <c r="A18" s="177">
        <v>13</v>
      </c>
      <c r="B18" s="196">
        <v>43268</v>
      </c>
      <c r="C18" s="199" t="s">
        <v>94</v>
      </c>
      <c r="D18" s="201" t="s">
        <v>133</v>
      </c>
      <c r="E18" s="187" t="s">
        <v>109</v>
      </c>
      <c r="F18" s="21">
        <v>363</v>
      </c>
      <c r="G18" s="25">
        <v>209</v>
      </c>
      <c r="H18" s="194">
        <v>777</v>
      </c>
      <c r="I18" s="26">
        <f>F18+G18+H18</f>
        <v>1349</v>
      </c>
      <c r="J18" s="21">
        <v>305</v>
      </c>
      <c r="K18" s="25">
        <v>127</v>
      </c>
      <c r="L18" s="194">
        <v>597</v>
      </c>
      <c r="M18" s="26">
        <f>J18+K18+L18</f>
        <v>1029</v>
      </c>
      <c r="N18" s="19">
        <f t="shared" si="2"/>
        <v>-320</v>
      </c>
      <c r="O18" s="88">
        <f t="shared" si="3"/>
        <v>0.76278724981467749</v>
      </c>
      <c r="P18" s="150">
        <v>12600</v>
      </c>
      <c r="Q18" s="78"/>
    </row>
    <row r="19" spans="1:17" ht="15" customHeight="1">
      <c r="A19" s="177">
        <v>14</v>
      </c>
      <c r="B19" s="196">
        <v>43269</v>
      </c>
      <c r="C19" s="197" t="s">
        <v>94</v>
      </c>
      <c r="D19" s="198" t="s">
        <v>95</v>
      </c>
      <c r="E19" s="180" t="s">
        <v>96</v>
      </c>
      <c r="F19" s="21"/>
      <c r="G19" s="25">
        <v>120</v>
      </c>
      <c r="H19" s="194"/>
      <c r="I19" s="26">
        <f t="shared" si="0"/>
        <v>120</v>
      </c>
      <c r="J19" s="21"/>
      <c r="K19" s="25">
        <v>120</v>
      </c>
      <c r="L19" s="194"/>
      <c r="M19" s="26">
        <f t="shared" si="5"/>
        <v>120</v>
      </c>
      <c r="N19" s="19">
        <f t="shared" si="2"/>
        <v>0</v>
      </c>
      <c r="O19" s="88">
        <f t="shared" si="3"/>
        <v>1</v>
      </c>
      <c r="P19" s="150">
        <v>0</v>
      </c>
      <c r="Q19" s="78"/>
    </row>
    <row r="20" spans="1:17" ht="15" customHeight="1">
      <c r="A20" s="177">
        <v>15</v>
      </c>
      <c r="B20" s="196">
        <v>43270</v>
      </c>
      <c r="C20" s="199" t="s">
        <v>67</v>
      </c>
      <c r="D20" s="201" t="s">
        <v>133</v>
      </c>
      <c r="E20" s="187" t="s">
        <v>109</v>
      </c>
      <c r="F20" s="21">
        <v>640</v>
      </c>
      <c r="G20" s="25">
        <v>499</v>
      </c>
      <c r="H20" s="194"/>
      <c r="I20" s="26">
        <f t="shared" si="0"/>
        <v>1139</v>
      </c>
      <c r="J20" s="21">
        <v>603</v>
      </c>
      <c r="K20" s="25">
        <v>341</v>
      </c>
      <c r="L20" s="194"/>
      <c r="M20" s="26">
        <f t="shared" si="1"/>
        <v>944</v>
      </c>
      <c r="N20" s="19">
        <f t="shared" si="2"/>
        <v>-195</v>
      </c>
      <c r="O20" s="88">
        <f t="shared" si="3"/>
        <v>0.82879719051799827</v>
      </c>
      <c r="P20" s="150">
        <v>41949.7</v>
      </c>
      <c r="Q20" s="78"/>
    </row>
    <row r="21" spans="1:17" ht="15" customHeight="1">
      <c r="A21" s="177">
        <v>16</v>
      </c>
      <c r="B21" s="196">
        <v>43271</v>
      </c>
      <c r="C21" s="197" t="s">
        <v>94</v>
      </c>
      <c r="D21" s="198" t="s">
        <v>101</v>
      </c>
      <c r="E21" s="87" t="s">
        <v>102</v>
      </c>
      <c r="F21" s="21"/>
      <c r="G21" s="25">
        <v>147</v>
      </c>
      <c r="H21" s="194"/>
      <c r="I21" s="26">
        <f t="shared" si="0"/>
        <v>147</v>
      </c>
      <c r="J21" s="21"/>
      <c r="K21" s="25">
        <v>140</v>
      </c>
      <c r="L21" s="194"/>
      <c r="M21" s="26">
        <f t="shared" si="1"/>
        <v>140</v>
      </c>
      <c r="N21" s="19">
        <f t="shared" si="2"/>
        <v>-7</v>
      </c>
      <c r="O21" s="91">
        <f t="shared" ref="O21:O24" si="6">M21/I21</f>
        <v>0.95238095238095233</v>
      </c>
      <c r="P21" s="150">
        <v>0</v>
      </c>
      <c r="Q21" s="78"/>
    </row>
    <row r="22" spans="1:17" ht="15" customHeight="1">
      <c r="A22" s="177">
        <v>17</v>
      </c>
      <c r="B22" s="196">
        <v>43272</v>
      </c>
      <c r="C22" s="199" t="s">
        <v>67</v>
      </c>
      <c r="D22" s="201" t="s">
        <v>133</v>
      </c>
      <c r="E22" s="187" t="s">
        <v>109</v>
      </c>
      <c r="F22" s="21">
        <v>487</v>
      </c>
      <c r="G22" s="25">
        <v>302</v>
      </c>
      <c r="H22" s="194">
        <v>550</v>
      </c>
      <c r="I22" s="26">
        <f>F22+G22+H22</f>
        <v>1339</v>
      </c>
      <c r="J22" s="21">
        <v>442</v>
      </c>
      <c r="K22" s="25">
        <v>221</v>
      </c>
      <c r="L22" s="194">
        <v>430</v>
      </c>
      <c r="M22" s="26">
        <f>J22+K22+L22</f>
        <v>1093</v>
      </c>
      <c r="N22" s="19">
        <f t="shared" si="2"/>
        <v>-246</v>
      </c>
      <c r="O22" s="91">
        <f t="shared" si="6"/>
        <v>0.8162808065720687</v>
      </c>
      <c r="P22" s="150">
        <v>23954.7</v>
      </c>
      <c r="Q22" s="78"/>
    </row>
    <row r="23" spans="1:17" ht="15" customHeight="1">
      <c r="A23" s="177">
        <v>18</v>
      </c>
      <c r="B23" s="196">
        <v>43274</v>
      </c>
      <c r="C23" s="199" t="s">
        <v>67</v>
      </c>
      <c r="D23" s="201" t="s">
        <v>133</v>
      </c>
      <c r="E23" s="187" t="s">
        <v>109</v>
      </c>
      <c r="F23" s="21">
        <v>638</v>
      </c>
      <c r="G23" s="25">
        <v>329</v>
      </c>
      <c r="H23" s="194">
        <v>466</v>
      </c>
      <c r="I23" s="26">
        <f t="shared" si="0"/>
        <v>967</v>
      </c>
      <c r="J23" s="21">
        <v>454</v>
      </c>
      <c r="K23" s="25">
        <v>216</v>
      </c>
      <c r="L23" s="194">
        <v>381</v>
      </c>
      <c r="M23" s="26">
        <f>J23+K23+L23</f>
        <v>1051</v>
      </c>
      <c r="N23" s="19">
        <f t="shared" si="2"/>
        <v>84</v>
      </c>
      <c r="O23" s="91">
        <f t="shared" si="6"/>
        <v>1.0868665977249223</v>
      </c>
      <c r="P23" s="150">
        <v>36014.1</v>
      </c>
      <c r="Q23" s="78"/>
    </row>
    <row r="24" spans="1:17" ht="15" customHeight="1">
      <c r="A24" s="177">
        <v>19</v>
      </c>
      <c r="B24" s="196">
        <v>43276</v>
      </c>
      <c r="C24" s="197" t="s">
        <v>94</v>
      </c>
      <c r="D24" s="198" t="s">
        <v>95</v>
      </c>
      <c r="E24" s="180" t="s">
        <v>96</v>
      </c>
      <c r="F24" s="21"/>
      <c r="G24" s="25">
        <v>130</v>
      </c>
      <c r="H24" s="194"/>
      <c r="I24" s="26">
        <f t="shared" si="0"/>
        <v>130</v>
      </c>
      <c r="J24" s="21"/>
      <c r="K24" s="25">
        <v>126</v>
      </c>
      <c r="L24" s="194"/>
      <c r="M24" s="26">
        <f t="shared" si="1"/>
        <v>126</v>
      </c>
      <c r="N24" s="19">
        <f t="shared" si="2"/>
        <v>-4</v>
      </c>
      <c r="O24" s="91">
        <f t="shared" si="6"/>
        <v>0.96923076923076923</v>
      </c>
      <c r="P24" s="150">
        <v>0</v>
      </c>
      <c r="Q24" s="78"/>
    </row>
    <row r="25" spans="1:17" ht="15" customHeight="1">
      <c r="A25" s="177">
        <v>20</v>
      </c>
      <c r="B25" s="196">
        <v>43276</v>
      </c>
      <c r="C25" s="199" t="s">
        <v>67</v>
      </c>
      <c r="D25" s="201" t="s">
        <v>133</v>
      </c>
      <c r="E25" s="187" t="s">
        <v>109</v>
      </c>
      <c r="F25" s="21">
        <v>1030</v>
      </c>
      <c r="G25" s="25">
        <v>363</v>
      </c>
      <c r="H25" s="194"/>
      <c r="I25" s="26">
        <f t="shared" si="0"/>
        <v>1393</v>
      </c>
      <c r="J25" s="21">
        <v>954</v>
      </c>
      <c r="K25" s="25">
        <v>276</v>
      </c>
      <c r="L25" s="194"/>
      <c r="M25" s="26">
        <f t="shared" si="1"/>
        <v>1230</v>
      </c>
      <c r="N25" s="19">
        <f t="shared" si="2"/>
        <v>-163</v>
      </c>
      <c r="O25" s="91">
        <f t="shared" ref="O25:O29" si="7">M25/I25</f>
        <v>0.88298636037329503</v>
      </c>
      <c r="P25" s="150">
        <v>65132</v>
      </c>
      <c r="Q25" s="78"/>
    </row>
    <row r="26" spans="1:17" ht="15" customHeight="1">
      <c r="A26" s="177">
        <v>21</v>
      </c>
      <c r="B26" s="196">
        <v>43279</v>
      </c>
      <c r="C26" s="199" t="s">
        <v>67</v>
      </c>
      <c r="D26" s="201" t="s">
        <v>134</v>
      </c>
      <c r="E26" s="187" t="s">
        <v>83</v>
      </c>
      <c r="F26" s="21">
        <v>127</v>
      </c>
      <c r="G26" s="25">
        <v>39</v>
      </c>
      <c r="H26" s="194"/>
      <c r="I26" s="26">
        <f t="shared" si="0"/>
        <v>166</v>
      </c>
      <c r="J26" s="21">
        <v>109</v>
      </c>
      <c r="K26" s="25">
        <v>33</v>
      </c>
      <c r="L26" s="194"/>
      <c r="M26" s="26">
        <f t="shared" si="1"/>
        <v>142</v>
      </c>
      <c r="N26" s="19">
        <f t="shared" si="2"/>
        <v>-24</v>
      </c>
      <c r="O26" s="91">
        <f t="shared" si="7"/>
        <v>0.85542168674698793</v>
      </c>
      <c r="P26" s="150">
        <v>1880</v>
      </c>
      <c r="Q26" s="78"/>
    </row>
    <row r="27" spans="1:17" ht="15" customHeight="1">
      <c r="A27" s="177">
        <v>22</v>
      </c>
      <c r="B27" s="196">
        <v>43280</v>
      </c>
      <c r="C27" s="199" t="s">
        <v>67</v>
      </c>
      <c r="D27" s="201" t="s">
        <v>135</v>
      </c>
      <c r="E27" s="187" t="s">
        <v>109</v>
      </c>
      <c r="F27" s="21">
        <v>758</v>
      </c>
      <c r="G27" s="25">
        <v>307</v>
      </c>
      <c r="H27" s="194"/>
      <c r="I27" s="26">
        <f t="shared" ref="I27" si="8">F27+G27</f>
        <v>1065</v>
      </c>
      <c r="J27" s="21">
        <v>707</v>
      </c>
      <c r="K27" s="25">
        <v>208</v>
      </c>
      <c r="L27" s="194"/>
      <c r="M27" s="26">
        <f t="shared" ref="M27" si="9">J27+K27</f>
        <v>915</v>
      </c>
      <c r="N27" s="19">
        <f t="shared" ref="N27" si="10">M27-I27</f>
        <v>-150</v>
      </c>
      <c r="O27" s="91">
        <f t="shared" ref="O27" si="11">M27/I27</f>
        <v>0.85915492957746475</v>
      </c>
      <c r="P27" s="150">
        <v>16703</v>
      </c>
      <c r="Q27" s="78"/>
    </row>
    <row r="28" spans="1:17" ht="15" customHeight="1">
      <c r="A28" s="177">
        <v>23</v>
      </c>
      <c r="B28" s="196">
        <v>43281</v>
      </c>
      <c r="C28" s="199" t="s">
        <v>63</v>
      </c>
      <c r="D28" s="201" t="s">
        <v>135</v>
      </c>
      <c r="E28" s="187" t="s">
        <v>109</v>
      </c>
      <c r="F28" s="21">
        <v>1059</v>
      </c>
      <c r="G28" s="25">
        <v>287</v>
      </c>
      <c r="H28" s="194"/>
      <c r="I28" s="26">
        <f t="shared" si="0"/>
        <v>1346</v>
      </c>
      <c r="J28" s="21">
        <v>994</v>
      </c>
      <c r="K28" s="25">
        <v>195</v>
      </c>
      <c r="L28" s="194"/>
      <c r="M28" s="26">
        <f t="shared" si="1"/>
        <v>1189</v>
      </c>
      <c r="N28" s="19">
        <f t="shared" si="2"/>
        <v>-157</v>
      </c>
      <c r="O28" s="91">
        <f t="shared" si="7"/>
        <v>0.88335809806835064</v>
      </c>
      <c r="P28" s="150">
        <v>20643.8</v>
      </c>
      <c r="Q28" s="78"/>
    </row>
    <row r="29" spans="1:17" ht="15" customHeight="1">
      <c r="A29" s="279" t="s">
        <v>11</v>
      </c>
      <c r="B29" s="280"/>
      <c r="C29" s="280"/>
      <c r="D29" s="280"/>
      <c r="E29" s="281"/>
      <c r="F29" s="29">
        <f>SUM(F6:F28)</f>
        <v>8990</v>
      </c>
      <c r="G29" s="30">
        <f>SUM(G6:G28)</f>
        <v>5423</v>
      </c>
      <c r="H29" s="195"/>
      <c r="I29" s="31">
        <f>SUM(I6:I28)</f>
        <v>16121</v>
      </c>
      <c r="J29" s="29">
        <f>SUM(J6:J28)</f>
        <v>8020</v>
      </c>
      <c r="K29" s="30">
        <f>SUM(K6:K28)</f>
        <v>3682</v>
      </c>
      <c r="L29" s="195"/>
      <c r="M29" s="31">
        <f>SUM(M6:M28)</f>
        <v>13399</v>
      </c>
      <c r="N29" s="32">
        <f t="shared" ref="N29" si="12">M29-I29</f>
        <v>-2722</v>
      </c>
      <c r="O29" s="92">
        <f t="shared" si="7"/>
        <v>0.83115191365299923</v>
      </c>
      <c r="P29" s="154">
        <f>SUM(P5:P28)</f>
        <v>294348.59999999998</v>
      </c>
      <c r="Q29" s="78"/>
    </row>
    <row r="30" spans="1:17">
      <c r="P30" s="210"/>
      <c r="Q30" s="82"/>
    </row>
    <row r="31" spans="1:17">
      <c r="Q31" s="82"/>
    </row>
    <row r="32" spans="1:17" ht="17.25">
      <c r="B32" s="39" t="s">
        <v>16</v>
      </c>
    </row>
  </sheetData>
  <mergeCells count="5">
    <mergeCell ref="A29:E29"/>
    <mergeCell ref="A1:O1"/>
    <mergeCell ref="F4:I4"/>
    <mergeCell ref="J4:M4"/>
    <mergeCell ref="P4:P5"/>
  </mergeCells>
  <pageMargins left="0.511811024" right="0.511811024" top="0.78740157499999996" bottom="0.38" header="0.31496062000000002" footer="0.31496062000000002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M17" sqref="M17"/>
    </sheetView>
  </sheetViews>
  <sheetFormatPr defaultRowHeight="15"/>
  <cols>
    <col min="1" max="1" width="2.42578125" customWidth="1"/>
    <col min="2" max="2" width="14" bestFit="1" customWidth="1"/>
    <col min="3" max="3" width="13.7109375" bestFit="1" customWidth="1"/>
    <col min="4" max="4" width="11" bestFit="1" customWidth="1"/>
    <col min="5" max="5" width="12.28515625" bestFit="1" customWidth="1"/>
    <col min="6" max="6" width="11.5703125" bestFit="1" customWidth="1"/>
    <col min="7" max="7" width="10.28515625" customWidth="1"/>
    <col min="8" max="8" width="23.42578125" bestFit="1" customWidth="1"/>
    <col min="9" max="9" width="15.140625" bestFit="1" customWidth="1"/>
  </cols>
  <sheetData>
    <row r="1" spans="1:10" ht="19.5">
      <c r="A1" s="282" t="s">
        <v>18</v>
      </c>
      <c r="B1" s="282"/>
      <c r="C1" s="282"/>
      <c r="D1" s="282"/>
      <c r="E1" s="282"/>
      <c r="F1" s="282"/>
      <c r="G1" s="282"/>
      <c r="H1" s="282"/>
      <c r="I1" s="62"/>
      <c r="J1" s="62"/>
    </row>
    <row r="3" spans="1:10" ht="17.25" customHeight="1">
      <c r="C3" s="283" t="s">
        <v>11</v>
      </c>
      <c r="D3" s="284"/>
      <c r="E3" s="284"/>
      <c r="F3" s="284"/>
      <c r="G3" s="285"/>
    </row>
    <row r="4" spans="1:10" ht="17.25" customHeight="1">
      <c r="A4" s="93" t="s">
        <v>19</v>
      </c>
      <c r="B4" s="94" t="s">
        <v>20</v>
      </c>
      <c r="C4" s="95" t="s">
        <v>21</v>
      </c>
      <c r="D4" s="95" t="s">
        <v>22</v>
      </c>
      <c r="E4" s="95" t="s">
        <v>23</v>
      </c>
      <c r="F4" s="96" t="s">
        <v>2</v>
      </c>
      <c r="G4" s="97" t="s">
        <v>24</v>
      </c>
      <c r="H4" s="98"/>
      <c r="I4" s="99"/>
    </row>
    <row r="5" spans="1:10" ht="15.75">
      <c r="A5" s="100">
        <v>1</v>
      </c>
      <c r="B5" s="101" t="s">
        <v>25</v>
      </c>
      <c r="C5" s="102">
        <f>Janeiro2018!A12</f>
        <v>7</v>
      </c>
      <c r="D5" s="103">
        <f>Janeiro2018!H13</f>
        <v>10171</v>
      </c>
      <c r="E5" s="103">
        <f>Janeiro2018!K13</f>
        <v>8919</v>
      </c>
      <c r="F5" s="104">
        <f>Janeiro2018!L13</f>
        <v>-1252</v>
      </c>
      <c r="G5" s="105">
        <f t="shared" ref="G5:G11" si="0">E5/D5</f>
        <v>0.8769049257693442</v>
      </c>
    </row>
    <row r="6" spans="1:10" ht="15.75">
      <c r="A6" s="106">
        <f>A5+1</f>
        <v>2</v>
      </c>
      <c r="B6" s="107" t="s">
        <v>26</v>
      </c>
      <c r="C6" s="108">
        <f>Fevereiro2018!A8</f>
        <v>3</v>
      </c>
      <c r="D6" s="109">
        <f>Fevereiro2018!H9</f>
        <v>4436</v>
      </c>
      <c r="E6" s="109">
        <f>Fevereiro2018!K9</f>
        <v>3953</v>
      </c>
      <c r="F6" s="110">
        <f>Fevereiro2018!L9</f>
        <v>-483</v>
      </c>
      <c r="G6" s="105">
        <f t="shared" si="0"/>
        <v>0.89111812443642924</v>
      </c>
      <c r="I6" s="111"/>
    </row>
    <row r="7" spans="1:10" ht="15.75">
      <c r="A7" s="106">
        <f>A6+1</f>
        <v>3</v>
      </c>
      <c r="B7" s="107" t="s">
        <v>27</v>
      </c>
      <c r="C7" s="108">
        <f>Março2018!A29</f>
        <v>19</v>
      </c>
      <c r="D7" s="109">
        <f>Março2018!H30</f>
        <v>23778</v>
      </c>
      <c r="E7" s="109">
        <f>Março2018!K30</f>
        <v>22009</v>
      </c>
      <c r="F7" s="110">
        <f>Março2018!L30</f>
        <v>-1769</v>
      </c>
      <c r="G7" s="105">
        <f t="shared" si="0"/>
        <v>0.92560349903271932</v>
      </c>
    </row>
    <row r="8" spans="1:10" ht="15.75">
      <c r="A8" s="106">
        <f>A7+1</f>
        <v>4</v>
      </c>
      <c r="B8" s="107" t="s">
        <v>28</v>
      </c>
      <c r="C8" s="108">
        <f>'Abril 2018'!A28</f>
        <v>24</v>
      </c>
      <c r="D8" s="109">
        <f>'Abril 2018'!H30</f>
        <v>15248</v>
      </c>
      <c r="E8" s="109">
        <f>'Abril 2018'!K30</f>
        <v>13110</v>
      </c>
      <c r="F8" s="110">
        <f>'Abril 2018'!L30</f>
        <v>-2138</v>
      </c>
      <c r="G8" s="105">
        <f t="shared" si="0"/>
        <v>0.85978488982161594</v>
      </c>
    </row>
    <row r="9" spans="1:10" ht="15.75">
      <c r="A9" s="106">
        <f>A8+1</f>
        <v>5</v>
      </c>
      <c r="B9" s="107" t="s">
        <v>29</v>
      </c>
      <c r="C9" s="108">
        <f>Maio2018!A33</f>
        <v>28</v>
      </c>
      <c r="D9" s="109">
        <f>Maio2018!J34</f>
        <v>26212</v>
      </c>
      <c r="E9" s="109">
        <f>Maio2018!O34</f>
        <v>21466</v>
      </c>
      <c r="F9" s="110">
        <f>Maio2018!P34</f>
        <v>-4746</v>
      </c>
      <c r="G9" s="105">
        <f t="shared" si="0"/>
        <v>0.81893789104227066</v>
      </c>
    </row>
    <row r="10" spans="1:10" ht="15.75">
      <c r="A10" s="106">
        <f>A9+1</f>
        <v>6</v>
      </c>
      <c r="B10" s="107" t="s">
        <v>30</v>
      </c>
      <c r="C10" s="108">
        <f>Junho2018!A28</f>
        <v>23</v>
      </c>
      <c r="D10" s="109">
        <f>Junho2018!I29</f>
        <v>16121</v>
      </c>
      <c r="E10" s="109">
        <f>Junho2018!M29</f>
        <v>13399</v>
      </c>
      <c r="F10" s="110">
        <f>Junho2018!N29</f>
        <v>-2722</v>
      </c>
      <c r="G10" s="105">
        <f t="shared" si="0"/>
        <v>0.83115191365299923</v>
      </c>
    </row>
    <row r="11" spans="1:10" ht="15.75">
      <c r="A11" s="112" t="s">
        <v>19</v>
      </c>
      <c r="B11" s="113" t="s">
        <v>31</v>
      </c>
      <c r="C11" s="113">
        <f>SUM(C5:C10)</f>
        <v>104</v>
      </c>
      <c r="D11" s="114">
        <f>SUM(D5:D10)</f>
        <v>95966</v>
      </c>
      <c r="E11" s="114">
        <f>SUM(E5:E10)</f>
        <v>82856</v>
      </c>
      <c r="F11" s="115">
        <f>E11-D11</f>
        <v>-13110</v>
      </c>
      <c r="G11" s="116">
        <f t="shared" si="0"/>
        <v>0.86338911697893006</v>
      </c>
    </row>
    <row r="12" spans="1:10">
      <c r="D12" s="117"/>
      <c r="E12" s="117"/>
      <c r="F12" s="117"/>
      <c r="G12" s="118"/>
    </row>
    <row r="13" spans="1:10" ht="15.75">
      <c r="A13" s="119"/>
      <c r="B13" s="119"/>
      <c r="C13" s="119"/>
      <c r="D13" s="117"/>
      <c r="E13" s="117"/>
      <c r="F13" s="117"/>
      <c r="G13" s="118"/>
    </row>
    <row r="14" spans="1:10">
      <c r="D14" s="117"/>
      <c r="E14" s="117"/>
      <c r="F14" s="117"/>
      <c r="G14" s="118"/>
    </row>
    <row r="16" spans="1:10" ht="19.5">
      <c r="A16" s="282" t="s">
        <v>32</v>
      </c>
      <c r="B16" s="282"/>
      <c r="C16" s="282"/>
      <c r="D16" s="282"/>
      <c r="E16" s="282"/>
      <c r="F16" s="282"/>
      <c r="G16" s="282"/>
      <c r="H16" s="282"/>
    </row>
    <row r="17" spans="1:8" ht="19.5">
      <c r="A17" s="120"/>
      <c r="B17" s="120"/>
      <c r="C17" s="120"/>
      <c r="D17" s="120"/>
      <c r="E17" s="120"/>
      <c r="F17" s="120"/>
      <c r="G17" s="120"/>
      <c r="H17" s="120"/>
    </row>
    <row r="18" spans="1:8" ht="15.75">
      <c r="A18" s="121" t="s">
        <v>19</v>
      </c>
      <c r="B18" s="122" t="s">
        <v>33</v>
      </c>
      <c r="C18" s="122" t="s">
        <v>21</v>
      </c>
      <c r="D18" s="122" t="s">
        <v>22</v>
      </c>
      <c r="E18" s="122" t="s">
        <v>23</v>
      </c>
      <c r="F18" s="123" t="s">
        <v>2</v>
      </c>
      <c r="G18" s="124" t="s">
        <v>24</v>
      </c>
    </row>
    <row r="19" spans="1:8" ht="15.75">
      <c r="A19" s="125"/>
      <c r="B19" s="126" t="s">
        <v>34</v>
      </c>
      <c r="C19" s="126">
        <f>C11</f>
        <v>104</v>
      </c>
      <c r="D19" s="127">
        <f>D11/6</f>
        <v>15994.333333333334</v>
      </c>
      <c r="E19" s="127">
        <f>E11/6</f>
        <v>13809.333333333334</v>
      </c>
      <c r="F19" s="128">
        <f>F11/6</f>
        <v>-2185</v>
      </c>
      <c r="G19" s="129">
        <f>E19/D19</f>
        <v>0.86338911697893006</v>
      </c>
    </row>
    <row r="24" spans="1:8" ht="19.5">
      <c r="A24" s="282" t="s">
        <v>42</v>
      </c>
      <c r="B24" s="282"/>
      <c r="C24" s="282"/>
      <c r="D24" s="282"/>
      <c r="E24" s="282"/>
      <c r="F24" s="282"/>
      <c r="G24" s="282"/>
      <c r="H24" s="282"/>
    </row>
    <row r="26" spans="1:8">
      <c r="A26" s="152"/>
      <c r="B26" s="286">
        <f>SUM(Janeiro2018!N13+Fevereiro2018!N9+Março2018!N30+'Abril 2018'!N30)</f>
        <v>750634.70000000019</v>
      </c>
      <c r="C26" s="286"/>
      <c r="D26" s="152"/>
      <c r="E26" s="152"/>
      <c r="F26" s="151"/>
      <c r="G26" s="151"/>
      <c r="H26" s="151"/>
    </row>
    <row r="27" spans="1:8">
      <c r="A27" s="152"/>
      <c r="B27" s="152"/>
      <c r="C27" s="152"/>
      <c r="D27" s="152"/>
      <c r="E27" s="152"/>
      <c r="F27" s="151"/>
      <c r="G27" s="151"/>
      <c r="H27" s="151"/>
    </row>
  </sheetData>
  <mergeCells count="5">
    <mergeCell ref="A1:H1"/>
    <mergeCell ref="C3:G3"/>
    <mergeCell ref="A16:H16"/>
    <mergeCell ref="A24:H24"/>
    <mergeCell ref="B26:C26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5"/>
  <sheetViews>
    <sheetView zoomScale="90" zoomScaleNormal="90" workbookViewId="0">
      <selection activeCell="M16" sqref="M16"/>
    </sheetView>
  </sheetViews>
  <sheetFormatPr defaultRowHeight="15"/>
  <cols>
    <col min="1" max="1" width="5.42578125" bestFit="1" customWidth="1"/>
    <col min="2" max="2" width="12.7109375" customWidth="1"/>
    <col min="3" max="3" width="9.28515625" bestFit="1" customWidth="1"/>
    <col min="4" max="4" width="38" customWidth="1"/>
    <col min="5" max="5" width="21.5703125" customWidth="1"/>
    <col min="6" max="6" width="10" customWidth="1"/>
    <col min="7" max="7" width="9.5703125" customWidth="1"/>
    <col min="8" max="8" width="9.85546875" customWidth="1"/>
    <col min="9" max="11" width="8.7109375" customWidth="1"/>
    <col min="12" max="12" width="13.140625" customWidth="1"/>
    <col min="13" max="13" width="23.140625" customWidth="1"/>
    <col min="14" max="15" width="13.7109375" hidden="1" customWidth="1"/>
    <col min="16" max="16" width="18.42578125" customWidth="1"/>
  </cols>
  <sheetData>
    <row r="1" spans="1:16" ht="23.25">
      <c r="A1" s="260" t="s">
        <v>35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</row>
    <row r="4" spans="1:16" s="63" customFormat="1" ht="15" customHeight="1" thickBot="1">
      <c r="A4" s="212"/>
      <c r="B4" s="213"/>
      <c r="C4" s="213"/>
      <c r="D4" s="213"/>
      <c r="E4" s="213"/>
      <c r="F4" s="292" t="s">
        <v>0</v>
      </c>
      <c r="G4" s="293"/>
      <c r="H4" s="294"/>
      <c r="I4" s="295" t="s">
        <v>1</v>
      </c>
      <c r="J4" s="296"/>
      <c r="K4" s="297"/>
      <c r="L4" s="214" t="s">
        <v>2</v>
      </c>
      <c r="M4" s="215" t="s">
        <v>3</v>
      </c>
      <c r="N4" s="298" t="s">
        <v>36</v>
      </c>
      <c r="O4" s="300" t="s">
        <v>37</v>
      </c>
      <c r="P4" s="287" t="s">
        <v>41</v>
      </c>
    </row>
    <row r="5" spans="1:16" s="68" customFormat="1" ht="18" thickBot="1">
      <c r="A5" s="216" t="s">
        <v>38</v>
      </c>
      <c r="B5" s="217" t="s">
        <v>5</v>
      </c>
      <c r="C5" s="217" t="s">
        <v>6</v>
      </c>
      <c r="D5" s="217" t="s">
        <v>7</v>
      </c>
      <c r="E5" s="218" t="s">
        <v>8</v>
      </c>
      <c r="F5" s="219" t="s">
        <v>9</v>
      </c>
      <c r="G5" s="220" t="s">
        <v>10</v>
      </c>
      <c r="H5" s="221" t="s">
        <v>11</v>
      </c>
      <c r="I5" s="219" t="s">
        <v>9</v>
      </c>
      <c r="J5" s="220" t="s">
        <v>10</v>
      </c>
      <c r="K5" s="221" t="s">
        <v>11</v>
      </c>
      <c r="L5" s="222" t="s">
        <v>12</v>
      </c>
      <c r="M5" s="223" t="s">
        <v>13</v>
      </c>
      <c r="N5" s="299"/>
      <c r="O5" s="301"/>
      <c r="P5" s="288"/>
    </row>
    <row r="6" spans="1:16" ht="15" customHeight="1">
      <c r="A6" s="224">
        <v>1</v>
      </c>
      <c r="B6" s="225">
        <v>43282</v>
      </c>
      <c r="C6" s="226" t="s">
        <v>60</v>
      </c>
      <c r="D6" s="227" t="s">
        <v>111</v>
      </c>
      <c r="E6" s="228" t="s">
        <v>146</v>
      </c>
      <c r="F6" s="229">
        <v>865</v>
      </c>
      <c r="G6" s="230">
        <v>534</v>
      </c>
      <c r="H6" s="230">
        <f>F6+G6</f>
        <v>1399</v>
      </c>
      <c r="I6" s="229">
        <v>766</v>
      </c>
      <c r="J6" s="230">
        <v>389</v>
      </c>
      <c r="K6" s="231">
        <f>SUM(I6:J6)</f>
        <v>1155</v>
      </c>
      <c r="L6" s="232">
        <f>K6-H6</f>
        <v>-244</v>
      </c>
      <c r="M6" s="233">
        <f>K6/H6</f>
        <v>0.82558970693352396</v>
      </c>
      <c r="N6" s="234">
        <v>1523</v>
      </c>
      <c r="O6" s="235">
        <f>K6/N6</f>
        <v>0.75837163493105708</v>
      </c>
      <c r="P6" s="236">
        <v>7384.7</v>
      </c>
    </row>
    <row r="7" spans="1:16" ht="15" customHeight="1">
      <c r="A7" s="211">
        <f>A6+1</f>
        <v>2</v>
      </c>
      <c r="B7" s="225">
        <v>43287</v>
      </c>
      <c r="C7" s="226" t="s">
        <v>67</v>
      </c>
      <c r="D7" s="227" t="s">
        <v>141</v>
      </c>
      <c r="E7" s="228" t="s">
        <v>146</v>
      </c>
      <c r="F7" s="211"/>
      <c r="G7" s="237"/>
      <c r="H7" s="237">
        <f t="shared" ref="H7:H21" si="0">F7+G7</f>
        <v>0</v>
      </c>
      <c r="I7" s="211"/>
      <c r="J7" s="237"/>
      <c r="K7" s="238">
        <f t="shared" ref="K7:K21" si="1">SUM(I7:J7)</f>
        <v>0</v>
      </c>
      <c r="L7" s="239">
        <f t="shared" ref="L7:L22" si="2">K7-H7</f>
        <v>0</v>
      </c>
      <c r="M7" s="240" t="e">
        <f>K7/H7</f>
        <v>#DIV/0!</v>
      </c>
      <c r="N7" s="241">
        <v>1523</v>
      </c>
      <c r="O7" s="242">
        <f t="shared" ref="O7:O21" si="3">K7/N7</f>
        <v>0</v>
      </c>
      <c r="P7" s="236"/>
    </row>
    <row r="8" spans="1:16" ht="15" customHeight="1">
      <c r="A8" s="211">
        <f t="shared" ref="A8:A21" si="4">A7+1</f>
        <v>3</v>
      </c>
      <c r="B8" s="225">
        <v>43288</v>
      </c>
      <c r="C8" s="243" t="s">
        <v>67</v>
      </c>
      <c r="D8" s="227" t="s">
        <v>141</v>
      </c>
      <c r="E8" s="228" t="s">
        <v>146</v>
      </c>
      <c r="F8" s="211"/>
      <c r="G8" s="237"/>
      <c r="H8" s="237">
        <f t="shared" si="0"/>
        <v>0</v>
      </c>
      <c r="I8" s="211"/>
      <c r="J8" s="237"/>
      <c r="K8" s="238">
        <f t="shared" si="1"/>
        <v>0</v>
      </c>
      <c r="L8" s="239">
        <f t="shared" si="2"/>
        <v>0</v>
      </c>
      <c r="M8" s="240" t="e">
        <f>K8/H8</f>
        <v>#DIV/0!</v>
      </c>
      <c r="N8" s="241">
        <v>1523</v>
      </c>
      <c r="O8" s="242">
        <f t="shared" si="3"/>
        <v>0</v>
      </c>
      <c r="P8" s="236"/>
    </row>
    <row r="9" spans="1:16" ht="15" customHeight="1">
      <c r="A9" s="211">
        <f t="shared" si="4"/>
        <v>4</v>
      </c>
      <c r="B9" s="225">
        <v>43289</v>
      </c>
      <c r="C9" s="243" t="s">
        <v>69</v>
      </c>
      <c r="D9" s="244" t="s">
        <v>142</v>
      </c>
      <c r="E9" s="228" t="s">
        <v>146</v>
      </c>
      <c r="F9" s="211"/>
      <c r="G9" s="237"/>
      <c r="H9" s="237">
        <f t="shared" si="0"/>
        <v>0</v>
      </c>
      <c r="I9" s="211"/>
      <c r="J9" s="237"/>
      <c r="K9" s="238">
        <f t="shared" si="1"/>
        <v>0</v>
      </c>
      <c r="L9" s="239">
        <f t="shared" si="2"/>
        <v>0</v>
      </c>
      <c r="M9" s="240" t="e">
        <f>K9/H9</f>
        <v>#DIV/0!</v>
      </c>
      <c r="N9" s="241">
        <v>1523</v>
      </c>
      <c r="O9" s="242">
        <f t="shared" si="3"/>
        <v>0</v>
      </c>
      <c r="P9" s="236"/>
    </row>
    <row r="10" spans="1:16" ht="15" customHeight="1">
      <c r="A10" s="211">
        <f t="shared" si="4"/>
        <v>5</v>
      </c>
      <c r="B10" s="225">
        <v>43289</v>
      </c>
      <c r="C10" s="243" t="s">
        <v>94</v>
      </c>
      <c r="D10" s="227" t="s">
        <v>141</v>
      </c>
      <c r="E10" s="228" t="s">
        <v>146</v>
      </c>
      <c r="F10" s="211"/>
      <c r="G10" s="237"/>
      <c r="H10" s="237">
        <f t="shared" si="0"/>
        <v>0</v>
      </c>
      <c r="I10" s="211"/>
      <c r="J10" s="237"/>
      <c r="K10" s="238">
        <f t="shared" si="1"/>
        <v>0</v>
      </c>
      <c r="L10" s="239">
        <f t="shared" si="2"/>
        <v>0</v>
      </c>
      <c r="M10" s="240" t="e">
        <f>K10/H10</f>
        <v>#DIV/0!</v>
      </c>
      <c r="N10" s="241">
        <v>1523</v>
      </c>
      <c r="O10" s="242">
        <f t="shared" si="3"/>
        <v>0</v>
      </c>
      <c r="P10" s="236"/>
    </row>
    <row r="11" spans="1:16" ht="15" customHeight="1">
      <c r="A11" s="211">
        <f t="shared" si="4"/>
        <v>6</v>
      </c>
      <c r="B11" s="225">
        <v>43292</v>
      </c>
      <c r="C11" s="243" t="s">
        <v>67</v>
      </c>
      <c r="D11" s="227" t="s">
        <v>141</v>
      </c>
      <c r="E11" s="228" t="s">
        <v>146</v>
      </c>
      <c r="F11" s="211"/>
      <c r="G11" s="237"/>
      <c r="H11" s="237">
        <f t="shared" si="0"/>
        <v>0</v>
      </c>
      <c r="I11" s="211"/>
      <c r="J11" s="237"/>
      <c r="K11" s="238">
        <f t="shared" si="1"/>
        <v>0</v>
      </c>
      <c r="L11" s="239">
        <f t="shared" si="2"/>
        <v>0</v>
      </c>
      <c r="M11" s="240" t="e">
        <f t="shared" ref="M11:M21" si="5">K11/H11</f>
        <v>#DIV/0!</v>
      </c>
      <c r="N11" s="241">
        <v>1523</v>
      </c>
      <c r="O11" s="242">
        <f t="shared" si="3"/>
        <v>0</v>
      </c>
      <c r="P11" s="236"/>
    </row>
    <row r="12" spans="1:16" ht="15" customHeight="1">
      <c r="A12" s="211">
        <f t="shared" si="4"/>
        <v>7</v>
      </c>
      <c r="B12" s="225">
        <v>43293</v>
      </c>
      <c r="C12" s="243" t="s">
        <v>67</v>
      </c>
      <c r="D12" s="227" t="s">
        <v>141</v>
      </c>
      <c r="E12" s="228" t="s">
        <v>146</v>
      </c>
      <c r="F12" s="211"/>
      <c r="G12" s="237"/>
      <c r="H12" s="237">
        <f t="shared" si="0"/>
        <v>0</v>
      </c>
      <c r="I12" s="211"/>
      <c r="J12" s="237"/>
      <c r="K12" s="238">
        <f t="shared" si="1"/>
        <v>0</v>
      </c>
      <c r="L12" s="239">
        <f t="shared" si="2"/>
        <v>0</v>
      </c>
      <c r="M12" s="240" t="e">
        <f t="shared" si="5"/>
        <v>#DIV/0!</v>
      </c>
      <c r="N12" s="241">
        <v>1523</v>
      </c>
      <c r="O12" s="242">
        <f t="shared" si="3"/>
        <v>0</v>
      </c>
      <c r="P12" s="236"/>
    </row>
    <row r="13" spans="1:16" ht="15" customHeight="1">
      <c r="A13" s="211">
        <f t="shared" si="4"/>
        <v>8</v>
      </c>
      <c r="B13" s="225">
        <v>43294</v>
      </c>
      <c r="C13" s="243" t="s">
        <v>67</v>
      </c>
      <c r="D13" s="227" t="s">
        <v>141</v>
      </c>
      <c r="E13" s="228" t="s">
        <v>146</v>
      </c>
      <c r="F13" s="211"/>
      <c r="G13" s="237"/>
      <c r="H13" s="237">
        <f t="shared" si="0"/>
        <v>0</v>
      </c>
      <c r="I13" s="211"/>
      <c r="J13" s="237"/>
      <c r="K13" s="238">
        <f t="shared" si="1"/>
        <v>0</v>
      </c>
      <c r="L13" s="239">
        <f t="shared" si="2"/>
        <v>0</v>
      </c>
      <c r="M13" s="240" t="e">
        <f t="shared" si="5"/>
        <v>#DIV/0!</v>
      </c>
      <c r="N13" s="241">
        <v>1523</v>
      </c>
      <c r="O13" s="242">
        <f t="shared" si="3"/>
        <v>0</v>
      </c>
      <c r="P13" s="236"/>
    </row>
    <row r="14" spans="1:16" ht="15" customHeight="1">
      <c r="A14" s="211">
        <f t="shared" si="4"/>
        <v>9</v>
      </c>
      <c r="B14" s="225">
        <v>43295</v>
      </c>
      <c r="C14" s="225" t="s">
        <v>67</v>
      </c>
      <c r="D14" s="227" t="s">
        <v>141</v>
      </c>
      <c r="E14" s="228" t="s">
        <v>146</v>
      </c>
      <c r="F14" s="211"/>
      <c r="G14" s="237"/>
      <c r="H14" s="237">
        <f t="shared" si="0"/>
        <v>0</v>
      </c>
      <c r="I14" s="211"/>
      <c r="J14" s="237"/>
      <c r="K14" s="238">
        <f t="shared" si="1"/>
        <v>0</v>
      </c>
      <c r="L14" s="239">
        <f t="shared" si="2"/>
        <v>0</v>
      </c>
      <c r="M14" s="240" t="e">
        <f t="shared" si="5"/>
        <v>#DIV/0!</v>
      </c>
      <c r="N14" s="241">
        <v>1523</v>
      </c>
      <c r="O14" s="242">
        <f t="shared" si="3"/>
        <v>0</v>
      </c>
      <c r="P14" s="236"/>
    </row>
    <row r="15" spans="1:16" ht="15" customHeight="1">
      <c r="A15" s="211">
        <f t="shared" si="4"/>
        <v>10</v>
      </c>
      <c r="B15" s="225">
        <v>43296</v>
      </c>
      <c r="C15" s="245" t="s">
        <v>94</v>
      </c>
      <c r="D15" s="227" t="s">
        <v>141</v>
      </c>
      <c r="E15" s="228" t="s">
        <v>146</v>
      </c>
      <c r="F15" s="211"/>
      <c r="G15" s="237"/>
      <c r="H15" s="237">
        <f t="shared" si="0"/>
        <v>0</v>
      </c>
      <c r="I15" s="211"/>
      <c r="J15" s="237"/>
      <c r="K15" s="238">
        <f t="shared" si="1"/>
        <v>0</v>
      </c>
      <c r="L15" s="239">
        <f t="shared" si="2"/>
        <v>0</v>
      </c>
      <c r="M15" s="240" t="e">
        <f t="shared" si="5"/>
        <v>#DIV/0!</v>
      </c>
      <c r="N15" s="241">
        <v>1523</v>
      </c>
      <c r="O15" s="242">
        <f t="shared" si="3"/>
        <v>0</v>
      </c>
      <c r="P15" s="236"/>
    </row>
    <row r="16" spans="1:16" ht="15" customHeight="1">
      <c r="A16" s="211">
        <f t="shared" si="4"/>
        <v>11</v>
      </c>
      <c r="B16" s="225">
        <v>43301</v>
      </c>
      <c r="C16" s="245" t="s">
        <v>67</v>
      </c>
      <c r="D16" s="227" t="s">
        <v>143</v>
      </c>
      <c r="E16" s="228" t="s">
        <v>146</v>
      </c>
      <c r="F16" s="211"/>
      <c r="G16" s="237"/>
      <c r="H16" s="237">
        <f t="shared" si="0"/>
        <v>0</v>
      </c>
      <c r="I16" s="211"/>
      <c r="J16" s="237"/>
      <c r="K16" s="238">
        <f t="shared" si="1"/>
        <v>0</v>
      </c>
      <c r="L16" s="239">
        <f t="shared" si="2"/>
        <v>0</v>
      </c>
      <c r="M16" s="240" t="e">
        <f t="shared" si="5"/>
        <v>#DIV/0!</v>
      </c>
      <c r="N16" s="241">
        <v>200</v>
      </c>
      <c r="O16" s="242">
        <f t="shared" si="3"/>
        <v>0</v>
      </c>
      <c r="P16" s="236"/>
    </row>
    <row r="17" spans="1:16" ht="15" customHeight="1">
      <c r="A17" s="211">
        <f t="shared" si="4"/>
        <v>12</v>
      </c>
      <c r="B17" s="225">
        <v>43302</v>
      </c>
      <c r="C17" s="245" t="s">
        <v>68</v>
      </c>
      <c r="D17" s="227" t="s">
        <v>143</v>
      </c>
      <c r="E17" s="228" t="s">
        <v>146</v>
      </c>
      <c r="F17" s="211"/>
      <c r="G17" s="237"/>
      <c r="H17" s="237">
        <f t="shared" si="0"/>
        <v>0</v>
      </c>
      <c r="I17" s="211"/>
      <c r="J17" s="237"/>
      <c r="K17" s="238">
        <f t="shared" si="1"/>
        <v>0</v>
      </c>
      <c r="L17" s="239">
        <f t="shared" si="2"/>
        <v>0</v>
      </c>
      <c r="M17" s="240" t="e">
        <f t="shared" si="5"/>
        <v>#DIV/0!</v>
      </c>
      <c r="N17" s="241">
        <v>1523</v>
      </c>
      <c r="O17" s="242">
        <f t="shared" si="3"/>
        <v>0</v>
      </c>
      <c r="P17" s="236"/>
    </row>
    <row r="18" spans="1:16" ht="15" customHeight="1">
      <c r="A18" s="211">
        <f t="shared" si="4"/>
        <v>13</v>
      </c>
      <c r="B18" s="225">
        <v>43303</v>
      </c>
      <c r="C18" s="245" t="s">
        <v>68</v>
      </c>
      <c r="D18" s="227" t="s">
        <v>144</v>
      </c>
      <c r="E18" s="228" t="s">
        <v>146</v>
      </c>
      <c r="F18" s="211"/>
      <c r="G18" s="237"/>
      <c r="H18" s="237">
        <f t="shared" si="0"/>
        <v>0</v>
      </c>
      <c r="I18" s="211"/>
      <c r="J18" s="237"/>
      <c r="K18" s="238">
        <f t="shared" si="1"/>
        <v>0</v>
      </c>
      <c r="L18" s="239">
        <f t="shared" si="2"/>
        <v>0</v>
      </c>
      <c r="M18" s="240" t="e">
        <f t="shared" si="5"/>
        <v>#DIV/0!</v>
      </c>
      <c r="N18" s="241">
        <v>1523</v>
      </c>
      <c r="O18" s="242">
        <f t="shared" si="3"/>
        <v>0</v>
      </c>
      <c r="P18" s="236"/>
    </row>
    <row r="19" spans="1:16" ht="15" customHeight="1">
      <c r="A19" s="211">
        <f t="shared" si="4"/>
        <v>14</v>
      </c>
      <c r="B19" s="225">
        <v>43308</v>
      </c>
      <c r="C19" s="245" t="s">
        <v>67</v>
      </c>
      <c r="D19" s="227" t="s">
        <v>145</v>
      </c>
      <c r="E19" s="228" t="s">
        <v>146</v>
      </c>
      <c r="F19" s="211"/>
      <c r="G19" s="237"/>
      <c r="H19" s="237">
        <f t="shared" si="0"/>
        <v>0</v>
      </c>
      <c r="I19" s="211"/>
      <c r="J19" s="237"/>
      <c r="K19" s="238">
        <f t="shared" si="1"/>
        <v>0</v>
      </c>
      <c r="L19" s="239">
        <f t="shared" si="2"/>
        <v>0</v>
      </c>
      <c r="M19" s="240" t="e">
        <f t="shared" si="5"/>
        <v>#DIV/0!</v>
      </c>
      <c r="N19" s="241">
        <v>1523</v>
      </c>
      <c r="O19" s="242">
        <f t="shared" si="3"/>
        <v>0</v>
      </c>
      <c r="P19" s="236"/>
    </row>
    <row r="20" spans="1:16" ht="15" customHeight="1">
      <c r="A20" s="211">
        <f t="shared" si="4"/>
        <v>15</v>
      </c>
      <c r="B20" s="246"/>
      <c r="C20" s="247"/>
      <c r="D20" s="248"/>
      <c r="E20" s="249"/>
      <c r="F20" s="211"/>
      <c r="G20" s="237"/>
      <c r="H20" s="237">
        <f t="shared" si="0"/>
        <v>0</v>
      </c>
      <c r="I20" s="211"/>
      <c r="J20" s="237"/>
      <c r="K20" s="238">
        <f t="shared" si="1"/>
        <v>0</v>
      </c>
      <c r="L20" s="239">
        <f t="shared" si="2"/>
        <v>0</v>
      </c>
      <c r="M20" s="240" t="e">
        <f t="shared" si="5"/>
        <v>#DIV/0!</v>
      </c>
      <c r="N20" s="241">
        <v>1523</v>
      </c>
      <c r="O20" s="242">
        <f t="shared" si="3"/>
        <v>0</v>
      </c>
      <c r="P20" s="236"/>
    </row>
    <row r="21" spans="1:16" ht="15" customHeight="1">
      <c r="A21" s="211">
        <f t="shared" si="4"/>
        <v>16</v>
      </c>
      <c r="B21" s="246"/>
      <c r="C21" s="247"/>
      <c r="D21" s="248"/>
      <c r="E21" s="249"/>
      <c r="F21" s="250"/>
      <c r="G21" s="251"/>
      <c r="H21" s="237">
        <f t="shared" si="0"/>
        <v>0</v>
      </c>
      <c r="I21" s="250"/>
      <c r="J21" s="251"/>
      <c r="K21" s="238">
        <f t="shared" si="1"/>
        <v>0</v>
      </c>
      <c r="L21" s="239">
        <f t="shared" si="2"/>
        <v>0</v>
      </c>
      <c r="M21" s="240" t="e">
        <f t="shared" si="5"/>
        <v>#DIV/0!</v>
      </c>
      <c r="N21" s="241">
        <v>1523</v>
      </c>
      <c r="O21" s="242">
        <f t="shared" si="3"/>
        <v>0</v>
      </c>
      <c r="P21" s="236"/>
    </row>
    <row r="22" spans="1:16" ht="17.25">
      <c r="A22" s="289" t="s">
        <v>11</v>
      </c>
      <c r="B22" s="290"/>
      <c r="C22" s="290"/>
      <c r="D22" s="290"/>
      <c r="E22" s="291"/>
      <c r="F22" s="252">
        <f t="shared" ref="F22:K22" si="6">SUM(F6:F21)</f>
        <v>865</v>
      </c>
      <c r="G22" s="253">
        <f t="shared" si="6"/>
        <v>534</v>
      </c>
      <c r="H22" s="254">
        <f t="shared" si="6"/>
        <v>1399</v>
      </c>
      <c r="I22" s="252">
        <f t="shared" si="6"/>
        <v>766</v>
      </c>
      <c r="J22" s="253">
        <f t="shared" si="6"/>
        <v>389</v>
      </c>
      <c r="K22" s="254">
        <f t="shared" si="6"/>
        <v>1155</v>
      </c>
      <c r="L22" s="255">
        <f t="shared" si="2"/>
        <v>-244</v>
      </c>
      <c r="M22" s="256">
        <f>K22/H22</f>
        <v>0.82558970693352396</v>
      </c>
      <c r="N22" s="257" t="s">
        <v>19</v>
      </c>
      <c r="O22" s="258" t="s">
        <v>19</v>
      </c>
      <c r="P22" s="259">
        <f>SUM(P6:P21)</f>
        <v>7384.7</v>
      </c>
    </row>
    <row r="25" spans="1:16" ht="17.25">
      <c r="B25" s="39" t="s">
        <v>16</v>
      </c>
    </row>
  </sheetData>
  <mergeCells count="7">
    <mergeCell ref="P4:P5"/>
    <mergeCell ref="A22:E22"/>
    <mergeCell ref="A1:O1"/>
    <mergeCell ref="F4:H4"/>
    <mergeCell ref="I4:K4"/>
    <mergeCell ref="N4:N5"/>
    <mergeCell ref="O4:O5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8"/>
  <sheetViews>
    <sheetView workbookViewId="0">
      <selection activeCell="P6" sqref="P6:P34"/>
    </sheetView>
  </sheetViews>
  <sheetFormatPr defaultRowHeight="15"/>
  <cols>
    <col min="1" max="1" width="5" bestFit="1" customWidth="1"/>
    <col min="2" max="2" width="11.5703125" customWidth="1"/>
    <col min="3" max="3" width="9.28515625" bestFit="1" customWidth="1"/>
    <col min="4" max="4" width="38" customWidth="1"/>
    <col min="5" max="5" width="18.5703125" customWidth="1"/>
    <col min="6" max="11" width="8.7109375" customWidth="1"/>
    <col min="12" max="12" width="11.5703125" bestFit="1" customWidth="1"/>
    <col min="13" max="13" width="21.85546875" customWidth="1"/>
    <col min="14" max="15" width="13.7109375" customWidth="1"/>
    <col min="16" max="16" width="16.140625" customWidth="1"/>
  </cols>
  <sheetData>
    <row r="1" spans="1:16" ht="23.25">
      <c r="A1" s="260" t="s">
        <v>39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</row>
    <row r="4" spans="1:16" s="63" customFormat="1" ht="15" customHeight="1">
      <c r="B4" s="1"/>
      <c r="C4" s="1"/>
      <c r="D4" s="1"/>
      <c r="E4" s="1"/>
      <c r="F4" s="276" t="s">
        <v>0</v>
      </c>
      <c r="G4" s="262"/>
      <c r="H4" s="263"/>
      <c r="I4" s="264" t="s">
        <v>1</v>
      </c>
      <c r="J4" s="265"/>
      <c r="K4" s="266"/>
      <c r="L4" s="3" t="s">
        <v>2</v>
      </c>
      <c r="M4" s="130" t="s">
        <v>3</v>
      </c>
      <c r="N4" s="302" t="s">
        <v>36</v>
      </c>
      <c r="O4" s="304" t="s">
        <v>37</v>
      </c>
      <c r="P4" s="270" t="s">
        <v>41</v>
      </c>
    </row>
    <row r="5" spans="1:16" s="68" customFormat="1" ht="15.75">
      <c r="A5" s="5" t="s">
        <v>4</v>
      </c>
      <c r="B5" s="6" t="s">
        <v>5</v>
      </c>
      <c r="C5" s="6" t="s">
        <v>6</v>
      </c>
      <c r="D5" s="6" t="s">
        <v>7</v>
      </c>
      <c r="E5" s="7" t="s">
        <v>8</v>
      </c>
      <c r="F5" s="8" t="s">
        <v>9</v>
      </c>
      <c r="G5" s="9" t="s">
        <v>10</v>
      </c>
      <c r="H5" s="10" t="s">
        <v>11</v>
      </c>
      <c r="I5" s="8" t="s">
        <v>9</v>
      </c>
      <c r="J5" s="9" t="s">
        <v>10</v>
      </c>
      <c r="K5" s="10" t="s">
        <v>11</v>
      </c>
      <c r="L5" s="11" t="s">
        <v>12</v>
      </c>
      <c r="M5" s="12" t="s">
        <v>13</v>
      </c>
      <c r="N5" s="303"/>
      <c r="O5" s="305"/>
      <c r="P5" s="271"/>
    </row>
    <row r="6" spans="1:16" ht="15" customHeight="1">
      <c r="A6" s="13">
        <v>1</v>
      </c>
      <c r="B6" s="138"/>
      <c r="C6" s="71"/>
      <c r="D6" s="86"/>
      <c r="E6" s="87"/>
      <c r="F6" s="21"/>
      <c r="G6" s="25"/>
      <c r="H6" s="25">
        <f t="shared" ref="H6:H34" si="0">F6+G6</f>
        <v>0</v>
      </c>
      <c r="I6" s="21"/>
      <c r="J6" s="25"/>
      <c r="K6" s="26">
        <f t="shared" ref="K6:K34" si="1">SUM(I6:J6)</f>
        <v>0</v>
      </c>
      <c r="L6" s="131">
        <f t="shared" ref="L6:L35" si="2">K6-H6</f>
        <v>0</v>
      </c>
      <c r="M6" s="132" t="e">
        <f>K6/H6</f>
        <v>#DIV/0!</v>
      </c>
      <c r="N6" s="133">
        <v>1523</v>
      </c>
      <c r="O6" s="134">
        <f t="shared" ref="O6:O34" si="3">K6/N6</f>
        <v>0</v>
      </c>
      <c r="P6" s="153"/>
    </row>
    <row r="7" spans="1:16" ht="15" customHeight="1">
      <c r="A7" s="21">
        <f>A6+1</f>
        <v>2</v>
      </c>
      <c r="B7" s="139"/>
      <c r="C7" s="76"/>
      <c r="D7" s="89"/>
      <c r="E7" s="90"/>
      <c r="F7" s="21"/>
      <c r="G7" s="25"/>
      <c r="H7" s="25">
        <f t="shared" si="0"/>
        <v>0</v>
      </c>
      <c r="I7" s="21"/>
      <c r="J7" s="25"/>
      <c r="K7" s="26">
        <f t="shared" si="1"/>
        <v>0</v>
      </c>
      <c r="L7" s="131">
        <f t="shared" si="2"/>
        <v>0</v>
      </c>
      <c r="M7" s="132" t="e">
        <f>K7/H7</f>
        <v>#DIV/0!</v>
      </c>
      <c r="N7" s="133">
        <v>1523</v>
      </c>
      <c r="O7" s="134">
        <f t="shared" si="3"/>
        <v>0</v>
      </c>
      <c r="P7" s="153"/>
    </row>
    <row r="8" spans="1:16" ht="15" customHeight="1">
      <c r="A8" s="21">
        <f t="shared" ref="A8:A34" si="4">A7+1</f>
        <v>3</v>
      </c>
      <c r="B8" s="139"/>
      <c r="C8" s="76"/>
      <c r="D8" s="89"/>
      <c r="E8" s="90"/>
      <c r="F8" s="21"/>
      <c r="G8" s="25"/>
      <c r="H8" s="25">
        <f t="shared" si="0"/>
        <v>0</v>
      </c>
      <c r="I8" s="21"/>
      <c r="J8" s="25"/>
      <c r="K8" s="26">
        <f t="shared" si="1"/>
        <v>0</v>
      </c>
      <c r="L8" s="131">
        <f t="shared" si="2"/>
        <v>0</v>
      </c>
      <c r="M8" s="132" t="e">
        <f t="shared" ref="M8:M34" si="5">K8/H8</f>
        <v>#DIV/0!</v>
      </c>
      <c r="N8" s="133">
        <v>1523</v>
      </c>
      <c r="O8" s="134">
        <f t="shared" si="3"/>
        <v>0</v>
      </c>
      <c r="P8" s="153"/>
    </row>
    <row r="9" spans="1:16" ht="15" customHeight="1">
      <c r="A9" s="21">
        <f t="shared" si="4"/>
        <v>4</v>
      </c>
      <c r="B9" s="139"/>
      <c r="C9" s="76"/>
      <c r="D9" s="89"/>
      <c r="E9" s="90"/>
      <c r="F9" s="21"/>
      <c r="G9" s="25"/>
      <c r="H9" s="25">
        <f t="shared" si="0"/>
        <v>0</v>
      </c>
      <c r="I9" s="21"/>
      <c r="J9" s="25"/>
      <c r="K9" s="26">
        <f t="shared" si="1"/>
        <v>0</v>
      </c>
      <c r="L9" s="131">
        <f t="shared" si="2"/>
        <v>0</v>
      </c>
      <c r="M9" s="132" t="e">
        <f t="shared" si="5"/>
        <v>#DIV/0!</v>
      </c>
      <c r="N9" s="133">
        <v>1523</v>
      </c>
      <c r="O9" s="134">
        <f t="shared" si="3"/>
        <v>0</v>
      </c>
      <c r="P9" s="153"/>
    </row>
    <row r="10" spans="1:16" ht="15" customHeight="1">
      <c r="A10" s="21">
        <f t="shared" si="4"/>
        <v>5</v>
      </c>
      <c r="B10" s="139"/>
      <c r="C10" s="76"/>
      <c r="D10" s="89"/>
      <c r="E10" s="90"/>
      <c r="F10" s="21"/>
      <c r="G10" s="25"/>
      <c r="H10" s="25">
        <f t="shared" si="0"/>
        <v>0</v>
      </c>
      <c r="I10" s="21"/>
      <c r="J10" s="25"/>
      <c r="K10" s="26">
        <f t="shared" si="1"/>
        <v>0</v>
      </c>
      <c r="L10" s="131">
        <f t="shared" si="2"/>
        <v>0</v>
      </c>
      <c r="M10" s="132" t="e">
        <f t="shared" si="5"/>
        <v>#DIV/0!</v>
      </c>
      <c r="N10" s="133">
        <v>1523</v>
      </c>
      <c r="O10" s="134">
        <f t="shared" si="3"/>
        <v>0</v>
      </c>
      <c r="P10" s="153"/>
    </row>
    <row r="11" spans="1:16" ht="15" customHeight="1">
      <c r="A11" s="21">
        <f t="shared" si="4"/>
        <v>6</v>
      </c>
      <c r="B11" s="139"/>
      <c r="C11" s="76"/>
      <c r="D11" s="89"/>
      <c r="E11" s="90"/>
      <c r="F11" s="21"/>
      <c r="G11" s="25"/>
      <c r="H11" s="25">
        <f t="shared" si="0"/>
        <v>0</v>
      </c>
      <c r="I11" s="21"/>
      <c r="J11" s="25"/>
      <c r="K11" s="26">
        <f t="shared" si="1"/>
        <v>0</v>
      </c>
      <c r="L11" s="131">
        <f t="shared" si="2"/>
        <v>0</v>
      </c>
      <c r="M11" s="132" t="e">
        <f t="shared" si="5"/>
        <v>#DIV/0!</v>
      </c>
      <c r="N11" s="133">
        <v>1523</v>
      </c>
      <c r="O11" s="134">
        <f t="shared" si="3"/>
        <v>0</v>
      </c>
      <c r="P11" s="153"/>
    </row>
    <row r="12" spans="1:16" ht="15" customHeight="1">
      <c r="A12" s="21">
        <f t="shared" si="4"/>
        <v>7</v>
      </c>
      <c r="B12" s="139"/>
      <c r="C12" s="76"/>
      <c r="D12" s="89"/>
      <c r="E12" s="90"/>
      <c r="F12" s="21"/>
      <c r="G12" s="25"/>
      <c r="H12" s="25">
        <f t="shared" si="0"/>
        <v>0</v>
      </c>
      <c r="I12" s="21"/>
      <c r="J12" s="25"/>
      <c r="K12" s="26">
        <f t="shared" si="1"/>
        <v>0</v>
      </c>
      <c r="L12" s="131">
        <f t="shared" si="2"/>
        <v>0</v>
      </c>
      <c r="M12" s="132" t="e">
        <f t="shared" si="5"/>
        <v>#DIV/0!</v>
      </c>
      <c r="N12" s="133">
        <v>1523</v>
      </c>
      <c r="O12" s="134">
        <f t="shared" si="3"/>
        <v>0</v>
      </c>
      <c r="P12" s="153"/>
    </row>
    <row r="13" spans="1:16" ht="15" customHeight="1">
      <c r="A13" s="21">
        <f t="shared" si="4"/>
        <v>8</v>
      </c>
      <c r="B13" s="139"/>
      <c r="C13" s="76"/>
      <c r="D13" s="89"/>
      <c r="E13" s="90"/>
      <c r="F13" s="21"/>
      <c r="G13" s="25"/>
      <c r="H13" s="25">
        <f t="shared" si="0"/>
        <v>0</v>
      </c>
      <c r="I13" s="21"/>
      <c r="J13" s="25"/>
      <c r="K13" s="26">
        <f t="shared" si="1"/>
        <v>0</v>
      </c>
      <c r="L13" s="131">
        <f t="shared" si="2"/>
        <v>0</v>
      </c>
      <c r="M13" s="132" t="e">
        <f t="shared" si="5"/>
        <v>#DIV/0!</v>
      </c>
      <c r="N13" s="133">
        <v>1523</v>
      </c>
      <c r="O13" s="134">
        <f t="shared" si="3"/>
        <v>0</v>
      </c>
      <c r="P13" s="153"/>
    </row>
    <row r="14" spans="1:16" ht="15" customHeight="1">
      <c r="A14" s="21">
        <f t="shared" si="4"/>
        <v>9</v>
      </c>
      <c r="B14" s="139"/>
      <c r="C14" s="76"/>
      <c r="D14" s="89"/>
      <c r="E14" s="90"/>
      <c r="F14" s="21"/>
      <c r="G14" s="25"/>
      <c r="H14" s="25">
        <f t="shared" si="0"/>
        <v>0</v>
      </c>
      <c r="I14" s="21"/>
      <c r="J14" s="25"/>
      <c r="K14" s="26">
        <f t="shared" si="1"/>
        <v>0</v>
      </c>
      <c r="L14" s="131">
        <f t="shared" si="2"/>
        <v>0</v>
      </c>
      <c r="M14" s="132" t="e">
        <f t="shared" si="5"/>
        <v>#DIV/0!</v>
      </c>
      <c r="N14" s="133">
        <v>200</v>
      </c>
      <c r="O14" s="134">
        <f t="shared" si="3"/>
        <v>0</v>
      </c>
      <c r="P14" s="153"/>
    </row>
    <row r="15" spans="1:16" ht="15" customHeight="1">
      <c r="A15" s="21">
        <f t="shared" si="4"/>
        <v>10</v>
      </c>
      <c r="B15" s="139"/>
      <c r="C15" s="76"/>
      <c r="D15" s="89"/>
      <c r="E15" s="90"/>
      <c r="F15" s="21"/>
      <c r="G15" s="25"/>
      <c r="H15" s="25">
        <f t="shared" si="0"/>
        <v>0</v>
      </c>
      <c r="I15" s="21"/>
      <c r="J15" s="25"/>
      <c r="K15" s="26">
        <f t="shared" si="1"/>
        <v>0</v>
      </c>
      <c r="L15" s="131">
        <f t="shared" si="2"/>
        <v>0</v>
      </c>
      <c r="M15" s="132" t="e">
        <f t="shared" si="5"/>
        <v>#DIV/0!</v>
      </c>
      <c r="N15" s="133">
        <v>1523</v>
      </c>
      <c r="O15" s="134">
        <f t="shared" si="3"/>
        <v>0</v>
      </c>
      <c r="P15" s="153"/>
    </row>
    <row r="16" spans="1:16" ht="15" customHeight="1">
      <c r="A16" s="21">
        <f t="shared" si="4"/>
        <v>11</v>
      </c>
      <c r="B16" s="139"/>
      <c r="C16" s="76"/>
      <c r="D16" s="89"/>
      <c r="E16" s="90"/>
      <c r="F16" s="21"/>
      <c r="G16" s="25"/>
      <c r="H16" s="25">
        <f t="shared" si="0"/>
        <v>0</v>
      </c>
      <c r="I16" s="21"/>
      <c r="J16" s="25"/>
      <c r="K16" s="26">
        <f t="shared" si="1"/>
        <v>0</v>
      </c>
      <c r="L16" s="131">
        <f t="shared" si="2"/>
        <v>0</v>
      </c>
      <c r="M16" s="132" t="e">
        <f t="shared" si="5"/>
        <v>#DIV/0!</v>
      </c>
      <c r="N16" s="133">
        <v>1523</v>
      </c>
      <c r="O16" s="134">
        <f t="shared" si="3"/>
        <v>0</v>
      </c>
      <c r="P16" s="153"/>
    </row>
    <row r="17" spans="1:16" ht="15" customHeight="1">
      <c r="A17" s="21">
        <f t="shared" si="4"/>
        <v>12</v>
      </c>
      <c r="B17" s="139"/>
      <c r="C17" s="76"/>
      <c r="D17" s="89"/>
      <c r="E17" s="90"/>
      <c r="F17" s="21"/>
      <c r="G17" s="25"/>
      <c r="H17" s="25">
        <f t="shared" si="0"/>
        <v>0</v>
      </c>
      <c r="I17" s="21"/>
      <c r="J17" s="25"/>
      <c r="K17" s="26">
        <f t="shared" si="1"/>
        <v>0</v>
      </c>
      <c r="L17" s="131">
        <f t="shared" si="2"/>
        <v>0</v>
      </c>
      <c r="M17" s="132" t="e">
        <f t="shared" si="5"/>
        <v>#DIV/0!</v>
      </c>
      <c r="N17" s="133">
        <v>1523</v>
      </c>
      <c r="O17" s="134">
        <f t="shared" si="3"/>
        <v>0</v>
      </c>
      <c r="P17" s="153"/>
    </row>
    <row r="18" spans="1:16" ht="15" customHeight="1">
      <c r="A18" s="21">
        <f t="shared" si="4"/>
        <v>13</v>
      </c>
      <c r="B18" s="139"/>
      <c r="C18" s="76"/>
      <c r="D18" s="89"/>
      <c r="E18" s="90"/>
      <c r="F18" s="21"/>
      <c r="G18" s="25"/>
      <c r="H18" s="25">
        <f t="shared" si="0"/>
        <v>0</v>
      </c>
      <c r="I18" s="21"/>
      <c r="J18" s="25"/>
      <c r="K18" s="26">
        <f t="shared" si="1"/>
        <v>0</v>
      </c>
      <c r="L18" s="131">
        <f t="shared" si="2"/>
        <v>0</v>
      </c>
      <c r="M18" s="132" t="e">
        <f t="shared" si="5"/>
        <v>#DIV/0!</v>
      </c>
      <c r="N18" s="133">
        <v>1523</v>
      </c>
      <c r="O18" s="134">
        <f t="shared" si="3"/>
        <v>0</v>
      </c>
      <c r="P18" s="153"/>
    </row>
    <row r="19" spans="1:16" ht="15" customHeight="1">
      <c r="A19" s="21">
        <f t="shared" si="4"/>
        <v>14</v>
      </c>
      <c r="B19" s="139"/>
      <c r="C19" s="76"/>
      <c r="D19" s="89"/>
      <c r="E19" s="90"/>
      <c r="F19" s="21"/>
      <c r="G19" s="25"/>
      <c r="H19" s="25">
        <f t="shared" si="0"/>
        <v>0</v>
      </c>
      <c r="I19" s="21"/>
      <c r="J19" s="25"/>
      <c r="K19" s="26">
        <f t="shared" si="1"/>
        <v>0</v>
      </c>
      <c r="L19" s="131">
        <f t="shared" si="2"/>
        <v>0</v>
      </c>
      <c r="M19" s="132" t="e">
        <f t="shared" si="5"/>
        <v>#DIV/0!</v>
      </c>
      <c r="N19" s="133">
        <v>1523</v>
      </c>
      <c r="O19" s="134">
        <f t="shared" si="3"/>
        <v>0</v>
      </c>
      <c r="P19" s="153"/>
    </row>
    <row r="20" spans="1:16" ht="15" customHeight="1">
      <c r="A20" s="21">
        <f t="shared" si="4"/>
        <v>15</v>
      </c>
      <c r="B20" s="139"/>
      <c r="C20" s="76"/>
      <c r="D20" s="89"/>
      <c r="E20" s="90"/>
      <c r="F20" s="21"/>
      <c r="G20" s="25"/>
      <c r="H20" s="25">
        <f t="shared" si="0"/>
        <v>0</v>
      </c>
      <c r="I20" s="21"/>
      <c r="J20" s="25"/>
      <c r="K20" s="26">
        <f t="shared" si="1"/>
        <v>0</v>
      </c>
      <c r="L20" s="131">
        <f t="shared" si="2"/>
        <v>0</v>
      </c>
      <c r="M20" s="132" t="e">
        <f t="shared" si="5"/>
        <v>#DIV/0!</v>
      </c>
      <c r="N20" s="133">
        <v>200</v>
      </c>
      <c r="O20" s="134">
        <f t="shared" si="3"/>
        <v>0</v>
      </c>
      <c r="P20" s="153"/>
    </row>
    <row r="21" spans="1:16" ht="15" customHeight="1">
      <c r="A21" s="21">
        <f t="shared" si="4"/>
        <v>16</v>
      </c>
      <c r="B21" s="139"/>
      <c r="C21" s="76"/>
      <c r="D21" s="89"/>
      <c r="E21" s="90"/>
      <c r="F21" s="21"/>
      <c r="G21" s="25"/>
      <c r="H21" s="25">
        <f t="shared" si="0"/>
        <v>0</v>
      </c>
      <c r="I21" s="21"/>
      <c r="J21" s="25"/>
      <c r="K21" s="26">
        <f t="shared" si="1"/>
        <v>0</v>
      </c>
      <c r="L21" s="131">
        <f t="shared" si="2"/>
        <v>0</v>
      </c>
      <c r="M21" s="132" t="e">
        <f t="shared" si="5"/>
        <v>#DIV/0!</v>
      </c>
      <c r="N21" s="133">
        <v>1523</v>
      </c>
      <c r="O21" s="134">
        <f t="shared" si="3"/>
        <v>0</v>
      </c>
      <c r="P21" s="153"/>
    </row>
    <row r="22" spans="1:16" ht="15" customHeight="1">
      <c r="A22" s="21">
        <f t="shared" si="4"/>
        <v>17</v>
      </c>
      <c r="B22" s="139"/>
      <c r="C22" s="76"/>
      <c r="D22" s="89"/>
      <c r="E22" s="90"/>
      <c r="F22" s="21"/>
      <c r="G22" s="25"/>
      <c r="H22" s="25">
        <f t="shared" si="0"/>
        <v>0</v>
      </c>
      <c r="I22" s="21"/>
      <c r="J22" s="25"/>
      <c r="K22" s="26">
        <f t="shared" si="1"/>
        <v>0</v>
      </c>
      <c r="L22" s="131">
        <f t="shared" si="2"/>
        <v>0</v>
      </c>
      <c r="M22" s="132" t="e">
        <f t="shared" si="5"/>
        <v>#DIV/0!</v>
      </c>
      <c r="N22" s="133">
        <v>1523</v>
      </c>
      <c r="O22" s="134">
        <f t="shared" si="3"/>
        <v>0</v>
      </c>
      <c r="P22" s="153"/>
    </row>
    <row r="23" spans="1:16" ht="15" customHeight="1">
      <c r="A23" s="21">
        <f t="shared" si="4"/>
        <v>18</v>
      </c>
      <c r="B23" s="139"/>
      <c r="C23" s="76"/>
      <c r="D23" s="89"/>
      <c r="E23" s="90"/>
      <c r="F23" s="21"/>
      <c r="G23" s="25"/>
      <c r="H23" s="25">
        <f t="shared" si="0"/>
        <v>0</v>
      </c>
      <c r="I23" s="21"/>
      <c r="J23" s="25"/>
      <c r="K23" s="26">
        <f t="shared" si="1"/>
        <v>0</v>
      </c>
      <c r="L23" s="131">
        <f t="shared" si="2"/>
        <v>0</v>
      </c>
      <c r="M23" s="132" t="e">
        <f t="shared" si="5"/>
        <v>#DIV/0!</v>
      </c>
      <c r="N23" s="133">
        <v>1523</v>
      </c>
      <c r="O23" s="134">
        <f t="shared" si="3"/>
        <v>0</v>
      </c>
      <c r="P23" s="153"/>
    </row>
    <row r="24" spans="1:16" ht="15" customHeight="1">
      <c r="A24" s="21">
        <f t="shared" si="4"/>
        <v>19</v>
      </c>
      <c r="B24" s="139"/>
      <c r="C24" s="76"/>
      <c r="D24" s="89"/>
      <c r="E24" s="90"/>
      <c r="F24" s="21"/>
      <c r="G24" s="25"/>
      <c r="H24" s="25">
        <f t="shared" si="0"/>
        <v>0</v>
      </c>
      <c r="I24" s="21"/>
      <c r="J24" s="25"/>
      <c r="K24" s="26">
        <f t="shared" si="1"/>
        <v>0</v>
      </c>
      <c r="L24" s="131">
        <f t="shared" si="2"/>
        <v>0</v>
      </c>
      <c r="M24" s="132" t="e">
        <f t="shared" si="5"/>
        <v>#DIV/0!</v>
      </c>
      <c r="N24" s="133">
        <v>1523</v>
      </c>
      <c r="O24" s="134">
        <f t="shared" si="3"/>
        <v>0</v>
      </c>
      <c r="P24" s="153"/>
    </row>
    <row r="25" spans="1:16" ht="15" customHeight="1">
      <c r="A25" s="21">
        <f t="shared" si="4"/>
        <v>20</v>
      </c>
      <c r="B25" s="139"/>
      <c r="C25" s="76"/>
      <c r="D25" s="89"/>
      <c r="E25" s="90"/>
      <c r="F25" s="21"/>
      <c r="G25" s="25"/>
      <c r="H25" s="25">
        <f t="shared" si="0"/>
        <v>0</v>
      </c>
      <c r="I25" s="21"/>
      <c r="J25" s="25"/>
      <c r="K25" s="26">
        <f t="shared" si="1"/>
        <v>0</v>
      </c>
      <c r="L25" s="131">
        <f t="shared" si="2"/>
        <v>0</v>
      </c>
      <c r="M25" s="132" t="e">
        <f t="shared" si="5"/>
        <v>#DIV/0!</v>
      </c>
      <c r="N25" s="133">
        <v>1523</v>
      </c>
      <c r="O25" s="134">
        <f t="shared" si="3"/>
        <v>0</v>
      </c>
      <c r="P25" s="153"/>
    </row>
    <row r="26" spans="1:16" ht="15" customHeight="1">
      <c r="A26" s="21">
        <f t="shared" si="4"/>
        <v>21</v>
      </c>
      <c r="B26" s="139"/>
      <c r="C26" s="76"/>
      <c r="D26" s="89"/>
      <c r="E26" s="90"/>
      <c r="F26" s="21"/>
      <c r="G26" s="25"/>
      <c r="H26" s="25">
        <f t="shared" si="0"/>
        <v>0</v>
      </c>
      <c r="I26" s="21"/>
      <c r="J26" s="25"/>
      <c r="K26" s="26">
        <f t="shared" si="1"/>
        <v>0</v>
      </c>
      <c r="L26" s="131">
        <f t="shared" si="2"/>
        <v>0</v>
      </c>
      <c r="M26" s="132" t="e">
        <f t="shared" si="5"/>
        <v>#DIV/0!</v>
      </c>
      <c r="N26" s="133">
        <v>1523</v>
      </c>
      <c r="O26" s="134">
        <f t="shared" si="3"/>
        <v>0</v>
      </c>
      <c r="P26" s="153"/>
    </row>
    <row r="27" spans="1:16" ht="15" customHeight="1">
      <c r="A27" s="21">
        <f>A26+1</f>
        <v>22</v>
      </c>
      <c r="B27" s="139"/>
      <c r="C27" s="76"/>
      <c r="D27" s="89"/>
      <c r="E27" s="90"/>
      <c r="F27" s="135"/>
      <c r="G27" s="56"/>
      <c r="H27" s="25">
        <f t="shared" si="0"/>
        <v>0</v>
      </c>
      <c r="I27" s="135"/>
      <c r="J27" s="56"/>
      <c r="K27" s="26">
        <f t="shared" si="1"/>
        <v>0</v>
      </c>
      <c r="L27" s="131">
        <f t="shared" si="2"/>
        <v>0</v>
      </c>
      <c r="M27" s="132" t="e">
        <f t="shared" si="5"/>
        <v>#DIV/0!</v>
      </c>
      <c r="N27" s="133">
        <v>1523</v>
      </c>
      <c r="O27" s="134">
        <f t="shared" si="3"/>
        <v>0</v>
      </c>
      <c r="P27" s="153"/>
    </row>
    <row r="28" spans="1:16" ht="15" customHeight="1">
      <c r="A28" s="21">
        <f t="shared" si="4"/>
        <v>23</v>
      </c>
      <c r="B28" s="139"/>
      <c r="C28" s="76"/>
      <c r="D28" s="89"/>
      <c r="E28" s="90"/>
      <c r="F28" s="135"/>
      <c r="G28" s="56"/>
      <c r="H28" s="25">
        <f t="shared" si="0"/>
        <v>0</v>
      </c>
      <c r="I28" s="135"/>
      <c r="J28" s="56"/>
      <c r="K28" s="26">
        <f t="shared" si="1"/>
        <v>0</v>
      </c>
      <c r="L28" s="131">
        <f t="shared" si="2"/>
        <v>0</v>
      </c>
      <c r="M28" s="132" t="e">
        <f t="shared" si="5"/>
        <v>#DIV/0!</v>
      </c>
      <c r="N28" s="133">
        <v>200</v>
      </c>
      <c r="O28" s="134">
        <f t="shared" si="3"/>
        <v>0</v>
      </c>
      <c r="P28" s="153"/>
    </row>
    <row r="29" spans="1:16" ht="15" customHeight="1">
      <c r="A29" s="21">
        <f t="shared" si="4"/>
        <v>24</v>
      </c>
      <c r="B29" s="139"/>
      <c r="C29" s="76"/>
      <c r="D29" s="89"/>
      <c r="E29" s="90"/>
      <c r="F29" s="135"/>
      <c r="G29" s="56"/>
      <c r="H29" s="25">
        <f t="shared" si="0"/>
        <v>0</v>
      </c>
      <c r="I29" s="135"/>
      <c r="J29" s="56"/>
      <c r="K29" s="26">
        <f t="shared" si="1"/>
        <v>0</v>
      </c>
      <c r="L29" s="131">
        <f t="shared" si="2"/>
        <v>0</v>
      </c>
      <c r="M29" s="132" t="e">
        <f t="shared" si="5"/>
        <v>#DIV/0!</v>
      </c>
      <c r="N29" s="133">
        <v>1523</v>
      </c>
      <c r="O29" s="134">
        <f t="shared" si="3"/>
        <v>0</v>
      </c>
      <c r="P29" s="153"/>
    </row>
    <row r="30" spans="1:16" ht="15" customHeight="1">
      <c r="A30" s="21">
        <f t="shared" si="4"/>
        <v>25</v>
      </c>
      <c r="B30" s="139"/>
      <c r="C30" s="76"/>
      <c r="D30" s="89"/>
      <c r="E30" s="90"/>
      <c r="F30" s="135"/>
      <c r="G30" s="56"/>
      <c r="H30" s="25">
        <f t="shared" si="0"/>
        <v>0</v>
      </c>
      <c r="I30" s="135"/>
      <c r="J30" s="56"/>
      <c r="K30" s="26">
        <f t="shared" si="1"/>
        <v>0</v>
      </c>
      <c r="L30" s="131">
        <f t="shared" si="2"/>
        <v>0</v>
      </c>
      <c r="M30" s="132" t="e">
        <f t="shared" si="5"/>
        <v>#DIV/0!</v>
      </c>
      <c r="N30" s="133">
        <v>1523</v>
      </c>
      <c r="O30" s="134">
        <f t="shared" si="3"/>
        <v>0</v>
      </c>
      <c r="P30" s="153"/>
    </row>
    <row r="31" spans="1:16" ht="15" customHeight="1">
      <c r="A31" s="21">
        <f t="shared" si="4"/>
        <v>26</v>
      </c>
      <c r="B31" s="139"/>
      <c r="C31" s="76"/>
      <c r="D31" s="89"/>
      <c r="E31" s="90"/>
      <c r="F31" s="135"/>
      <c r="G31" s="56"/>
      <c r="H31" s="25">
        <f t="shared" si="0"/>
        <v>0</v>
      </c>
      <c r="I31" s="135"/>
      <c r="J31" s="56"/>
      <c r="K31" s="26">
        <f t="shared" si="1"/>
        <v>0</v>
      </c>
      <c r="L31" s="131">
        <f t="shared" si="2"/>
        <v>0</v>
      </c>
      <c r="M31" s="132" t="e">
        <f t="shared" si="5"/>
        <v>#DIV/0!</v>
      </c>
      <c r="N31" s="133">
        <v>1523</v>
      </c>
      <c r="O31" s="134">
        <f t="shared" si="3"/>
        <v>0</v>
      </c>
      <c r="P31" s="153"/>
    </row>
    <row r="32" spans="1:16" ht="15" customHeight="1">
      <c r="A32" s="21">
        <f t="shared" si="4"/>
        <v>27</v>
      </c>
      <c r="B32" s="139"/>
      <c r="C32" s="76"/>
      <c r="D32" s="89"/>
      <c r="E32" s="90"/>
      <c r="F32" s="135"/>
      <c r="G32" s="56"/>
      <c r="H32" s="25">
        <f t="shared" si="0"/>
        <v>0</v>
      </c>
      <c r="I32" s="135"/>
      <c r="J32" s="56"/>
      <c r="K32" s="26">
        <f t="shared" si="1"/>
        <v>0</v>
      </c>
      <c r="L32" s="131">
        <f t="shared" si="2"/>
        <v>0</v>
      </c>
      <c r="M32" s="132" t="e">
        <f t="shared" si="5"/>
        <v>#DIV/0!</v>
      </c>
      <c r="N32" s="133">
        <v>1523</v>
      </c>
      <c r="O32" s="134">
        <f t="shared" si="3"/>
        <v>0</v>
      </c>
      <c r="P32" s="153"/>
    </row>
    <row r="33" spans="1:16" ht="15" customHeight="1">
      <c r="A33" s="21">
        <f t="shared" si="4"/>
        <v>28</v>
      </c>
      <c r="B33" s="139"/>
      <c r="C33" s="76"/>
      <c r="D33" s="89"/>
      <c r="E33" s="90"/>
      <c r="F33" s="135"/>
      <c r="G33" s="56"/>
      <c r="H33" s="25">
        <f t="shared" si="0"/>
        <v>0</v>
      </c>
      <c r="I33" s="135"/>
      <c r="J33" s="56"/>
      <c r="K33" s="26">
        <f t="shared" si="1"/>
        <v>0</v>
      </c>
      <c r="L33" s="131">
        <f t="shared" si="2"/>
        <v>0</v>
      </c>
      <c r="M33" s="132" t="e">
        <f t="shared" si="5"/>
        <v>#DIV/0!</v>
      </c>
      <c r="N33" s="133">
        <v>1523</v>
      </c>
      <c r="O33" s="134">
        <f t="shared" si="3"/>
        <v>0</v>
      </c>
      <c r="P33" s="153"/>
    </row>
    <row r="34" spans="1:16" ht="15" customHeight="1">
      <c r="A34" s="21">
        <f t="shared" si="4"/>
        <v>29</v>
      </c>
      <c r="B34" s="139"/>
      <c r="C34" s="76"/>
      <c r="D34" s="89"/>
      <c r="E34" s="90"/>
      <c r="F34" s="135"/>
      <c r="G34" s="56"/>
      <c r="H34" s="25">
        <f t="shared" si="0"/>
        <v>0</v>
      </c>
      <c r="I34" s="135"/>
      <c r="J34" s="56"/>
      <c r="K34" s="26">
        <f t="shared" si="1"/>
        <v>0</v>
      </c>
      <c r="L34" s="131">
        <f t="shared" si="2"/>
        <v>0</v>
      </c>
      <c r="M34" s="132" t="e">
        <f t="shared" si="5"/>
        <v>#DIV/0!</v>
      </c>
      <c r="N34" s="133">
        <v>1523</v>
      </c>
      <c r="O34" s="134">
        <f t="shared" si="3"/>
        <v>0</v>
      </c>
      <c r="P34" s="153"/>
    </row>
    <row r="35" spans="1:16">
      <c r="A35" s="267" t="s">
        <v>11</v>
      </c>
      <c r="B35" s="268"/>
      <c r="C35" s="268"/>
      <c r="D35" s="268"/>
      <c r="E35" s="269"/>
      <c r="F35" s="29">
        <f t="shared" ref="F35:K35" si="6">SUM(F6:F34)</f>
        <v>0</v>
      </c>
      <c r="G35" s="30">
        <f t="shared" si="6"/>
        <v>0</v>
      </c>
      <c r="H35" s="140">
        <f t="shared" si="6"/>
        <v>0</v>
      </c>
      <c r="I35" s="29">
        <f t="shared" si="6"/>
        <v>0</v>
      </c>
      <c r="J35" s="30">
        <f t="shared" si="6"/>
        <v>0</v>
      </c>
      <c r="K35" s="140">
        <f t="shared" si="6"/>
        <v>0</v>
      </c>
      <c r="L35" s="141">
        <f t="shared" si="2"/>
        <v>0</v>
      </c>
      <c r="M35" s="136" t="e">
        <f>K35/H35</f>
        <v>#DIV/0!</v>
      </c>
      <c r="N35" s="137" t="s">
        <v>19</v>
      </c>
      <c r="O35" s="142" t="s">
        <v>19</v>
      </c>
      <c r="P35" s="154">
        <f>SUM(P6:P34)</f>
        <v>0</v>
      </c>
    </row>
    <row r="38" spans="1:16" ht="17.25">
      <c r="B38" s="39" t="s">
        <v>16</v>
      </c>
    </row>
  </sheetData>
  <mergeCells count="7">
    <mergeCell ref="A35:E35"/>
    <mergeCell ref="P4:P5"/>
    <mergeCell ref="A1:O1"/>
    <mergeCell ref="F4:H4"/>
    <mergeCell ref="I4:K4"/>
    <mergeCell ref="N4:N5"/>
    <mergeCell ref="O4:O5"/>
  </mergeCells>
  <pageMargins left="0.511811024" right="0.511811024" top="0.22" bottom="0.14000000000000001" header="0.18" footer="0.1400000000000000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Janeiro2018</vt:lpstr>
      <vt:lpstr>Fevereiro2018</vt:lpstr>
      <vt:lpstr>Março2018</vt:lpstr>
      <vt:lpstr>Abril 2018</vt:lpstr>
      <vt:lpstr>Maio2018</vt:lpstr>
      <vt:lpstr>Junho2018</vt:lpstr>
      <vt:lpstr>MÉDIA SEMESTRAL</vt:lpstr>
      <vt:lpstr>Julho2018</vt:lpstr>
      <vt:lpstr>Agosto2018</vt:lpstr>
      <vt:lpstr>Setembro2018</vt:lpstr>
      <vt:lpstr>Outubro2017</vt:lpstr>
      <vt:lpstr>Novembro2018</vt:lpstr>
      <vt:lpstr>Dezembro2018</vt:lpstr>
      <vt:lpstr>MÉDIA SEMESTRAL2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karina.araujo</dc:creator>
  <cp:lastModifiedBy>karina.araujo</cp:lastModifiedBy>
  <cp:lastPrinted>2018-05-02T15:01:05Z</cp:lastPrinted>
  <dcterms:created xsi:type="dcterms:W3CDTF">2017-09-21T22:26:30Z</dcterms:created>
  <dcterms:modified xsi:type="dcterms:W3CDTF">2018-07-01T19:48:38Z</dcterms:modified>
</cp:coreProperties>
</file>