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71" windowWidth="22447" windowHeight="8711" activeTab="0"/>
  </bookViews>
  <sheets>
    <sheet name="mar24" sheetId="1" r:id="rId1"/>
  </sheets>
  <definedNames/>
  <calcPr fullCalcOnLoad="1"/>
</workbook>
</file>

<file path=xl/sharedStrings.xml><?xml version="1.0" encoding="utf-8"?>
<sst xmlns="http://schemas.openxmlformats.org/spreadsheetml/2006/main" count="93" uniqueCount="90">
  <si>
    <t>DEMONSTRATIVO DE REMUNERAÇÃO DOS CONCESSIONÁRIOS - Grupo Local de Distribuição</t>
  </si>
  <si>
    <t>OPERAÇÃO 01 A 31/03/24 - VENCIMENTO 08/03 A 05/04/24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</si>
  <si>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</si>
  <si>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</si>
  <si>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</si>
  <si>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</si>
  <si>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</si>
  <si>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</si>
  <si>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</si>
  <si>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</si>
  <si>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</si>
  <si>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</si>
  <si>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</si>
  <si>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</si>
  <si>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</si>
  <si>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</si>
  <si>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</si>
  <si>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</si>
  <si>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</si>
  <si>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</si>
  <si>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</si>
  <si>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</si>
  <si>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</si>
  <si>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</si>
  <si>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</si>
  <si>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</si>
  <si>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</si>
  <si>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</si>
  <si>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</si>
  <si>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</si>
  <si>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Pagantes sem Bilhete Único (1.1.1. + 1.1.2.)</t>
  </si>
  <si>
    <t>1.1.1. Em dinheiro</t>
  </si>
  <si>
    <t>1.1.2. Outros Meios de Pagamento</t>
  </si>
  <si>
    <t>1.2. Créditos Eletrônicos (Bilhete Único) (1.2.1 + 1.2.2)</t>
  </si>
  <si>
    <t>1.2.1. Idosos</t>
  </si>
  <si>
    <t>1.2.2. Demais Créditos Eletrônicos</t>
  </si>
  <si>
    <t>2. Tarifa de Remuneração por Passageiro Transportado</t>
  </si>
  <si>
    <t>2.1 Tarifa de Remuneração por Passageiro Transportado - Combustível</t>
  </si>
  <si>
    <t>3. Fator de Transição na Remuneração (Cálculo diário - VER NOTA **)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</si>
  <si>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</si>
  <si>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</si>
  <si>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</si>
  <si>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</si>
  <si>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</si>
  <si>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</si>
  <si>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</si>
  <si>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</si>
  <si>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</si>
  <si>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</si>
  <si>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4.10. Remuneração Veículos Elétricos</t>
  </si>
  <si>
    <t>4.11. Remuneração Aquático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</si>
  <si>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</si>
  <si>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</si>
  <si>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</si>
  <si>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</si>
  <si>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</si>
  <si>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</si>
  <si>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</si>
  <si>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</si>
  <si>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</si>
  <si>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Ajuste de Cronograma (+)</t>
  </si>
  <si>
    <t>5.2.7. Ajuste de Cronograma (-)</t>
  </si>
  <si>
    <t>5.2.8. Banco Luso Brasileiro</t>
  </si>
  <si>
    <t xml:space="preserve">5.2.9. Compromisso de Investimento </t>
  </si>
  <si>
    <t>5.2.10. Remuneração da Manutenção de Validadores</t>
  </si>
  <si>
    <t>5.2.11. Remuneração da Implantação de Validadores</t>
  </si>
  <si>
    <r>
      <t xml:space="preserve">5.3. Revisão de Remuneração pelo Transporte Coletivo </t>
    </r>
    <r>
      <rPr>
        <vertAlign val="superscript"/>
        <sz val="12"/>
        <color indexed="8"/>
        <rFont val="Calibri"/>
        <family val="2"/>
      </rPr>
      <t>(1)</t>
    </r>
  </si>
  <si>
    <r>
      <t>5.4. Revisão de Remuneração pelo Serviço Atende</t>
    </r>
    <r>
      <rPr>
        <vertAlign val="superscript"/>
        <sz val="12"/>
        <color indexed="8"/>
        <rFont val="Calibri"/>
        <family val="2"/>
      </rPr>
      <t>(2)</t>
    </r>
  </si>
  <si>
    <t>5.5. Auxílio ao Custeio das Pessoas Idosas (*)</t>
  </si>
  <si>
    <t>5.5.1. Ajuste - Redução do Uso de Recursos Municipais (-)</t>
  </si>
  <si>
    <t>5.5.2. Ajuste - Utilização de Recursos Federais (+)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</si>
  <si>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</si>
  <si>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</si>
  <si>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</si>
  <si>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</si>
  <si>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</si>
  <si>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</si>
  <si>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</si>
  <si>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</si>
  <si>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</si>
  <si>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</si>
  <si>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</si>
  <si>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</si>
  <si>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</si>
  <si>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</si>
  <si>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</si>
  <si>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(*) Portaria Interministerial MDR/MMFDH nº 9, de 26/08/22</t>
  </si>
  <si>
    <t xml:space="preserve">          (**)  Conforme previsto contratualmente, o cálculo do fator de transição é realizado diariamente, considerando as informações de passageiros e frota operacional em cada dia, não havendo cálculo mensal consolidado para o fator de transição. Os dados diários estão disponíveis nas planilhas respectivas para cada dia de operação.</t>
  </si>
  <si>
    <r>
      <rPr>
        <vertAlign val="superscript"/>
        <sz val="11"/>
        <color indexed="8"/>
        <rFont val="Calibri"/>
        <family val="2"/>
      </rPr>
      <t xml:space="preserve">                                   (1)</t>
    </r>
    <r>
      <rPr>
        <sz val="11"/>
        <color indexed="8"/>
        <rFont val="Calibri"/>
        <family val="2"/>
      </rPr>
      <t xml:space="preserve"> Revisões de passageiros transportados, fator de transição, ar condicionado, veículos elétricos, ARLA 32, rede da madrugada, equipamentos embarcados e guincho, mês de fev/24. Total de  1.538.116 passageiros transportados revisão.</t>
    </r>
  </si>
  <si>
    <r>
      <t xml:space="preserve">            </t>
    </r>
    <r>
      <rPr>
        <vertAlign val="superscript"/>
        <sz val="12"/>
        <color indexed="8"/>
        <rFont val="Calibri"/>
        <family val="2"/>
      </rPr>
      <t>(2)</t>
    </r>
    <r>
      <rPr>
        <sz val="12"/>
        <color indexed="8"/>
        <rFont val="Calibri"/>
        <family val="2"/>
      </rPr>
      <t xml:space="preserve"> Revisão de remuneração do serviço atende, glosas de veículos e horas extras, fev/24.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</si>
</sst>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51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vertAlign val="superscript"/>
      <sz val="12"/>
      <color indexed="8"/>
      <name val="Calibri"/>
      <family val="2"/>
    </font>
    <font>
      <b/>
      <sz val="8"/>
      <color indexed="23"/>
      <name val="Arial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0" fontId="36" fillId="0" borderId="4" applyAlignment="0">
      <protection/>
    </xf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1" fontId="22" fillId="0" borderId="0" applyBorder="0">
      <alignment/>
      <protection/>
    </xf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39" fillId="21" borderId="6" applyNumberFormat="0" applyAlignment="0" applyProtection="0"/>
    <xf numFmtId="164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6" fillId="0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 indent="1"/>
    </xf>
    <xf numFmtId="165" fontId="36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6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6" fillId="0" borderId="4" xfId="53" applyNumberFormat="1" applyFont="1" applyFill="1" applyBorder="1" applyAlignment="1">
      <alignment vertical="center"/>
    </xf>
    <xf numFmtId="165" fontId="36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6" fillId="0" borderId="4" xfId="0" applyFont="1" applyFill="1" applyBorder="1" applyAlignment="1">
      <alignment horizontal="left" vertical="center" indent="1"/>
    </xf>
    <xf numFmtId="166" fontId="36" fillId="0" borderId="4" xfId="46" applyNumberFormat="1" applyFont="1" applyFill="1" applyBorder="1" applyAlignment="1">
      <alignment horizontal="center" vertical="center"/>
    </xf>
    <xf numFmtId="164" fontId="48" fillId="0" borderId="4" xfId="46" applyNumberFormat="1" applyFont="1" applyFill="1" applyBorder="1" applyAlignment="1">
      <alignment vertical="center"/>
    </xf>
    <xf numFmtId="167" fontId="36" fillId="0" borderId="4" xfId="53" applyNumberFormat="1" applyFont="1" applyFill="1" applyBorder="1" applyAlignment="1">
      <alignment horizontal="center" vertical="center"/>
    </xf>
    <xf numFmtId="0" fontId="36" fillId="34" borderId="4" xfId="0" applyFont="1" applyFill="1" applyBorder="1" applyAlignment="1">
      <alignment horizontal="left" vertical="center" indent="2"/>
    </xf>
    <xf numFmtId="0" fontId="36" fillId="34" borderId="4" xfId="0" applyFont="1" applyFill="1" applyBorder="1" applyAlignment="1">
      <alignment vertical="center"/>
    </xf>
    <xf numFmtId="164" fontId="36" fillId="34" borderId="4" xfId="53" applyFont="1" applyFill="1" applyBorder="1" applyAlignment="1">
      <alignment vertical="center"/>
    </xf>
    <xf numFmtId="0" fontId="36" fillId="35" borderId="4" xfId="0" applyFont="1" applyFill="1" applyBorder="1" applyAlignment="1">
      <alignment horizontal="left" vertical="center" indent="1"/>
    </xf>
    <xf numFmtId="44" fontId="36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6" fillId="0" borderId="4" xfId="0" applyFont="1" applyFill="1" applyBorder="1" applyAlignment="1">
      <alignment horizontal="left" vertical="center" indent="2"/>
    </xf>
    <xf numFmtId="168" fontId="36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6" fillId="0" borderId="4" xfId="0" applyFont="1" applyFill="1" applyBorder="1" applyAlignment="1">
      <alignment horizontal="left" vertical="center" indent="3"/>
    </xf>
    <xf numFmtId="164" fontId="36" fillId="0" borderId="4" xfId="53" applyFont="1" applyFill="1" applyBorder="1" applyAlignment="1">
      <alignment vertical="center"/>
    </xf>
    <xf numFmtId="0" fontId="36" fillId="0" borderId="4" xfId="0" applyFont="1" applyFill="1" applyBorder="1" applyAlignment="1">
      <alignment vertical="center"/>
    </xf>
    <xf numFmtId="44" fontId="36" fillId="0" borderId="4" xfId="46" applyFont="1" applyFill="1" applyBorder="1" applyAlignment="1">
      <alignment horizontal="center" vertical="center"/>
    </xf>
    <xf numFmtId="168" fontId="36" fillId="0" borderId="4" xfId="46" applyNumberFormat="1" applyFont="1" applyFill="1" applyBorder="1" applyAlignment="1">
      <alignment vertical="center"/>
    </xf>
    <xf numFmtId="164" fontId="36" fillId="0" borderId="4" xfId="53" applyFont="1" applyFill="1" applyBorder="1" applyAlignment="1">
      <alignment horizontal="center" vertical="center"/>
    </xf>
    <xf numFmtId="164" fontId="36" fillId="0" borderId="4" xfId="46" applyNumberFormat="1" applyFont="1" applyFill="1" applyBorder="1" applyAlignment="1">
      <alignment vertical="center"/>
    </xf>
    <xf numFmtId="164" fontId="36" fillId="0" borderId="4" xfId="46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164" fontId="23" fillId="0" borderId="4" xfId="46" applyNumberFormat="1" applyFont="1" applyFill="1" applyBorder="1" applyAlignment="1">
      <alignment vertical="center"/>
    </xf>
    <xf numFmtId="164" fontId="36" fillId="0" borderId="4" xfId="53" applyFont="1" applyFill="1" applyBorder="1" applyAlignment="1">
      <alignment horizontal="left" vertical="center" indent="2"/>
    </xf>
    <xf numFmtId="44" fontId="0" fillId="0" borderId="0" xfId="0" applyNumberFormat="1" applyFill="1" applyAlignment="1">
      <alignment/>
    </xf>
    <xf numFmtId="4" fontId="49" fillId="0" borderId="0" xfId="0" applyNumberFormat="1" applyFont="1" applyFill="1" applyAlignment="1">
      <alignment/>
    </xf>
    <xf numFmtId="44" fontId="36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6" fillId="34" borderId="4" xfId="0" applyFont="1" applyFill="1" applyBorder="1" applyAlignment="1">
      <alignment horizontal="left" vertical="center" indent="1"/>
    </xf>
    <xf numFmtId="44" fontId="0" fillId="0" borderId="0" xfId="0" applyNumberFormat="1" applyFont="1" applyFill="1" applyAlignment="1">
      <alignment vertical="center"/>
    </xf>
    <xf numFmtId="0" fontId="36" fillId="0" borderId="13" xfId="0" applyFont="1" applyFill="1" applyBorder="1" applyAlignment="1">
      <alignment horizontal="left" vertical="center" indent="2"/>
    </xf>
    <xf numFmtId="44" fontId="36" fillId="0" borderId="13" xfId="0" applyNumberFormat="1" applyFont="1" applyFill="1" applyBorder="1" applyAlignment="1">
      <alignment vertical="center"/>
    </xf>
    <xf numFmtId="0" fontId="36" fillId="0" borderId="13" xfId="0" applyFont="1" applyFill="1" applyBorder="1" applyAlignment="1">
      <alignment vertical="center"/>
    </xf>
    <xf numFmtId="164" fontId="36" fillId="0" borderId="13" xfId="53" applyFont="1" applyFill="1" applyBorder="1" applyAlignment="1">
      <alignment vertical="center"/>
    </xf>
    <xf numFmtId="0" fontId="36" fillId="0" borderId="16" xfId="0" applyFont="1" applyFill="1" applyBorder="1" applyAlignment="1">
      <alignment horizontal="left" vertical="center" indent="2"/>
    </xf>
    <xf numFmtId="44" fontId="36" fillId="0" borderId="16" xfId="0" applyNumberFormat="1" applyFont="1" applyFill="1" applyBorder="1" applyAlignment="1">
      <alignment vertical="center"/>
    </xf>
    <xf numFmtId="0" fontId="36" fillId="0" borderId="16" xfId="0" applyFont="1" applyFill="1" applyBorder="1" applyAlignment="1">
      <alignment vertical="center"/>
    </xf>
    <xf numFmtId="164" fontId="36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Fill="1" applyBorder="1" applyAlignment="1">
      <alignment vertical="center"/>
    </xf>
    <xf numFmtId="44" fontId="36" fillId="0" borderId="4" xfId="46" applyFont="1" applyBorder="1" applyAlignment="1">
      <alignment vertical="center"/>
    </xf>
    <xf numFmtId="164" fontId="36" fillId="0" borderId="4" xfId="46" applyNumberFormat="1" applyFont="1" applyBorder="1" applyAlignment="1">
      <alignment vertical="center"/>
    </xf>
    <xf numFmtId="164" fontId="36" fillId="0" borderId="13" xfId="46" applyNumberFormat="1" applyFont="1" applyBorder="1" applyAlignment="1">
      <alignment vertical="center"/>
    </xf>
    <xf numFmtId="168" fontId="36" fillId="0" borderId="13" xfId="46" applyNumberFormat="1" applyFont="1" applyFill="1" applyBorder="1" applyAlignment="1">
      <alignment vertical="center"/>
    </xf>
    <xf numFmtId="44" fontId="36" fillId="0" borderId="13" xfId="46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857250</xdr:colOff>
      <xdr:row>78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669000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3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10.2539062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6.25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10358919</v>
      </c>
      <c r="C7" s="13">
        <f t="shared" si="0"/>
        <v>6705919</v>
      </c>
      <c r="D7" s="13">
        <f t="shared" si="0"/>
        <v>6385671</v>
      </c>
      <c r="E7" s="13">
        <f t="shared" si="0"/>
        <v>1738057</v>
      </c>
      <c r="F7" s="13">
        <f t="shared" si="0"/>
        <v>5885862</v>
      </c>
      <c r="G7" s="13">
        <f t="shared" si="0"/>
        <v>9988218</v>
      </c>
      <c r="H7" s="13">
        <f t="shared" si="0"/>
        <v>1278051</v>
      </c>
      <c r="I7" s="13">
        <f t="shared" si="0"/>
        <v>7084992</v>
      </c>
      <c r="J7" s="13">
        <f t="shared" si="0"/>
        <v>5600455</v>
      </c>
      <c r="K7" s="13">
        <f t="shared" si="0"/>
        <v>8452981</v>
      </c>
      <c r="L7" s="13">
        <f t="shared" si="0"/>
        <v>6394156</v>
      </c>
      <c r="M7" s="13">
        <f t="shared" si="0"/>
        <v>3519889</v>
      </c>
      <c r="N7" s="13">
        <f t="shared" si="0"/>
        <v>2072241</v>
      </c>
      <c r="O7" s="13">
        <f t="shared" si="0"/>
        <v>75465411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243729</v>
      </c>
      <c r="C8" s="15">
        <f t="shared" si="1"/>
        <v>227169</v>
      </c>
      <c r="D8" s="15">
        <f t="shared" si="1"/>
        <v>134699</v>
      </c>
      <c r="E8" s="15">
        <f t="shared" si="1"/>
        <v>44378</v>
      </c>
      <c r="F8" s="15">
        <f t="shared" si="1"/>
        <v>155764</v>
      </c>
      <c r="G8" s="15">
        <f t="shared" si="1"/>
        <v>311362</v>
      </c>
      <c r="H8" s="15">
        <f t="shared" si="1"/>
        <v>44426</v>
      </c>
      <c r="I8" s="15">
        <f t="shared" si="1"/>
        <v>312701</v>
      </c>
      <c r="J8" s="15">
        <f t="shared" si="1"/>
        <v>185034</v>
      </c>
      <c r="K8" s="15">
        <f t="shared" si="1"/>
        <v>113566</v>
      </c>
      <c r="L8" s="15">
        <f t="shared" si="1"/>
        <v>80930</v>
      </c>
      <c r="M8" s="15">
        <f t="shared" si="1"/>
        <v>132100</v>
      </c>
      <c r="N8" s="15">
        <f t="shared" si="1"/>
        <v>78533</v>
      </c>
      <c r="O8" s="15">
        <f t="shared" si="1"/>
        <v>2064391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243729</v>
      </c>
      <c r="C9" s="15">
        <v>227169</v>
      </c>
      <c r="D9" s="15">
        <v>134699</v>
      </c>
      <c r="E9" s="15">
        <v>44378</v>
      </c>
      <c r="F9" s="15">
        <v>155764</v>
      </c>
      <c r="G9" s="15">
        <v>311362</v>
      </c>
      <c r="H9" s="15">
        <v>44426</v>
      </c>
      <c r="I9" s="15">
        <v>312701</v>
      </c>
      <c r="J9" s="15">
        <v>185034</v>
      </c>
      <c r="K9" s="15">
        <v>113558</v>
      </c>
      <c r="L9" s="15">
        <v>80868</v>
      </c>
      <c r="M9" s="15">
        <v>132100</v>
      </c>
      <c r="N9" s="15">
        <v>78123</v>
      </c>
      <c r="O9" s="15">
        <v>2063911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8</v>
      </c>
      <c r="L10" s="17">
        <v>62</v>
      </c>
      <c r="M10" s="17">
        <v>0</v>
      </c>
      <c r="N10" s="17">
        <v>410</v>
      </c>
      <c r="O10" s="15">
        <v>480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7">
        <v>10115190</v>
      </c>
      <c r="C11" s="17">
        <v>6478750</v>
      </c>
      <c r="D11" s="17">
        <v>6250972</v>
      </c>
      <c r="E11" s="17">
        <v>1693679</v>
      </c>
      <c r="F11" s="17">
        <v>5730098</v>
      </c>
      <c r="G11" s="17">
        <v>9676856</v>
      </c>
      <c r="H11" s="17">
        <v>1233625</v>
      </c>
      <c r="I11" s="17">
        <v>6772291</v>
      </c>
      <c r="J11" s="17">
        <v>5415421</v>
      </c>
      <c r="K11" s="17">
        <v>8339415</v>
      </c>
      <c r="L11" s="17">
        <v>6313226</v>
      </c>
      <c r="M11" s="17">
        <v>3387789</v>
      </c>
      <c r="N11" s="17">
        <v>1993708</v>
      </c>
      <c r="O11" s="15">
        <v>73401020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34</v>
      </c>
      <c r="B12" s="17">
        <v>743914</v>
      </c>
      <c r="C12" s="17">
        <v>600007</v>
      </c>
      <c r="D12" s="17">
        <v>493454</v>
      </c>
      <c r="E12" s="17">
        <v>185606</v>
      </c>
      <c r="F12" s="17">
        <v>530692</v>
      </c>
      <c r="G12" s="17">
        <v>956391</v>
      </c>
      <c r="H12" s="17">
        <v>131902</v>
      </c>
      <c r="I12" s="17">
        <v>660405</v>
      </c>
      <c r="J12" s="17">
        <v>476781</v>
      </c>
      <c r="K12" s="17">
        <v>583455</v>
      </c>
      <c r="L12" s="17">
        <v>436031</v>
      </c>
      <c r="M12" s="17">
        <v>181706</v>
      </c>
      <c r="N12" s="17">
        <v>88603</v>
      </c>
      <c r="O12" s="15">
        <v>6068947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6" t="s">
        <v>35</v>
      </c>
      <c r="B13" s="18">
        <v>9371276</v>
      </c>
      <c r="C13" s="18">
        <v>5878743</v>
      </c>
      <c r="D13" s="18">
        <v>5757518</v>
      </c>
      <c r="E13" s="18">
        <v>1508073</v>
      </c>
      <c r="F13" s="18">
        <v>5199406</v>
      </c>
      <c r="G13" s="18">
        <v>8720465</v>
      </c>
      <c r="H13" s="18">
        <v>1101723</v>
      </c>
      <c r="I13" s="18">
        <v>6111886</v>
      </c>
      <c r="J13" s="18">
        <v>4938640</v>
      </c>
      <c r="K13" s="18">
        <v>7755960</v>
      </c>
      <c r="L13" s="18">
        <v>5877195</v>
      </c>
      <c r="M13" s="18">
        <v>3206083</v>
      </c>
      <c r="N13" s="18">
        <v>1905105</v>
      </c>
      <c r="O13" s="15">
        <v>67332073</v>
      </c>
      <c r="P13" s="19"/>
    </row>
    <row r="14" spans="1:15" ht="15" customHeight="1">
      <c r="A14" s="1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26" ht="18.75" customHeight="1">
      <c r="A15" s="20" t="s">
        <v>36</v>
      </c>
      <c r="B15" s="21">
        <v>2.952</v>
      </c>
      <c r="C15" s="21">
        <v>3.0496</v>
      </c>
      <c r="D15" s="21">
        <v>2.6745</v>
      </c>
      <c r="E15" s="21">
        <v>4.569</v>
      </c>
      <c r="F15" s="21">
        <v>3.0999</v>
      </c>
      <c r="G15" s="21">
        <v>2.5506</v>
      </c>
      <c r="H15" s="21">
        <v>3.4246</v>
      </c>
      <c r="I15" s="21">
        <v>3.0281</v>
      </c>
      <c r="J15" s="21">
        <v>3.0457</v>
      </c>
      <c r="K15" s="21">
        <v>2.8789</v>
      </c>
      <c r="L15" s="21">
        <v>3.278</v>
      </c>
      <c r="M15" s="21">
        <v>3.7825</v>
      </c>
      <c r="N15" s="21">
        <v>3.4167</v>
      </c>
      <c r="O15" s="22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20" t="s">
        <v>37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2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20" t="s">
        <v>38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2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1:23" ht="18.75" customHeight="1">
      <c r="A20" s="27" t="s">
        <v>39</v>
      </c>
      <c r="B20" s="28">
        <f>SUM(B21:B32)</f>
        <v>39498103.65</v>
      </c>
      <c r="C20" s="28">
        <f aca="true" t="shared" si="2" ref="C20:O20">SUM(C21:C32)</f>
        <v>27926972.22000001</v>
      </c>
      <c r="D20" s="28">
        <f t="shared" si="2"/>
        <v>25341659.959999997</v>
      </c>
      <c r="E20" s="28">
        <f t="shared" si="2"/>
        <v>7606929.5600000005</v>
      </c>
      <c r="F20" s="28">
        <f t="shared" si="2"/>
        <v>26636974.39</v>
      </c>
      <c r="G20" s="28">
        <f t="shared" si="2"/>
        <v>37516241.42000001</v>
      </c>
      <c r="H20" s="28">
        <f t="shared" si="2"/>
        <v>7482349.269999999</v>
      </c>
      <c r="I20" s="28">
        <f t="shared" si="2"/>
        <v>28600576.999999996</v>
      </c>
      <c r="J20" s="28">
        <f t="shared" si="2"/>
        <v>24179264.959999997</v>
      </c>
      <c r="K20" s="28">
        <f t="shared" si="2"/>
        <v>32054299.01000001</v>
      </c>
      <c r="L20" s="28">
        <f t="shared" si="2"/>
        <v>29999039.78</v>
      </c>
      <c r="M20" s="28">
        <f t="shared" si="2"/>
        <v>16979161.6</v>
      </c>
      <c r="N20" s="28">
        <f t="shared" si="2"/>
        <v>8568000.23</v>
      </c>
      <c r="O20" s="28">
        <f t="shared" si="2"/>
        <v>312389573.05</v>
      </c>
      <c r="Q20" s="29"/>
      <c r="R20" s="29"/>
      <c r="S20" s="29"/>
      <c r="T20" s="29"/>
      <c r="U20" s="29"/>
      <c r="V20" s="29"/>
      <c r="W20" s="29"/>
    </row>
    <row r="21" spans="1:15" ht="18.75" customHeight="1">
      <c r="A21" s="30" t="s">
        <v>40</v>
      </c>
      <c r="B21" s="31">
        <v>30579528.86</v>
      </c>
      <c r="C21" s="31">
        <v>20450370.600000005</v>
      </c>
      <c r="D21" s="31">
        <v>17078477.080000002</v>
      </c>
      <c r="E21" s="31">
        <v>7941182.42</v>
      </c>
      <c r="F21" s="31">
        <v>18245583.6</v>
      </c>
      <c r="G21" s="31">
        <v>25475948.87</v>
      </c>
      <c r="H21" s="31">
        <v>4376813.449999999</v>
      </c>
      <c r="I21" s="31">
        <v>21454064.259999998</v>
      </c>
      <c r="J21" s="31">
        <v>17057305.82</v>
      </c>
      <c r="K21" s="31">
        <v>24335286.990000006</v>
      </c>
      <c r="L21" s="31">
        <v>20960043.380000003</v>
      </c>
      <c r="M21" s="31">
        <v>13313980.200000001</v>
      </c>
      <c r="N21" s="31">
        <v>7080225.840000001</v>
      </c>
      <c r="O21" s="31">
        <f aca="true" t="shared" si="3" ref="O21:O29">SUM(B21:N21)</f>
        <v>228348811.37</v>
      </c>
    </row>
    <row r="22" spans="1:23" ht="18.75" customHeight="1">
      <c r="A22" s="30" t="s">
        <v>41</v>
      </c>
      <c r="B22" s="31">
        <v>5260958.01</v>
      </c>
      <c r="C22" s="31">
        <v>5495903.720000002</v>
      </c>
      <c r="D22" s="31">
        <v>6810927.529999999</v>
      </c>
      <c r="E22" s="31">
        <v>-979819.51</v>
      </c>
      <c r="F22" s="31">
        <v>6425181.88</v>
      </c>
      <c r="G22" s="31">
        <v>9005150.790000001</v>
      </c>
      <c r="H22" s="31">
        <v>2088882.96</v>
      </c>
      <c r="I22" s="31">
        <v>4379006.039999999</v>
      </c>
      <c r="J22" s="31">
        <v>5322865.830000001</v>
      </c>
      <c r="K22" s="31">
        <v>3273182.3800000004</v>
      </c>
      <c r="L22" s="31">
        <v>5507379.13</v>
      </c>
      <c r="M22" s="31">
        <v>2008974.6099999999</v>
      </c>
      <c r="N22" s="31">
        <v>755894.0700000001</v>
      </c>
      <c r="O22" s="31">
        <f t="shared" si="3"/>
        <v>55354487.440000005</v>
      </c>
      <c r="W22" s="32"/>
    </row>
    <row r="23" spans="1:15" ht="18.75" customHeight="1">
      <c r="A23" s="30" t="s">
        <v>42</v>
      </c>
      <c r="B23" s="31">
        <v>1670612.0000000005</v>
      </c>
      <c r="C23" s="31">
        <v>1099620.21</v>
      </c>
      <c r="D23" s="31">
        <v>825477.9599999998</v>
      </c>
      <c r="E23" s="31">
        <v>304768.36000000004</v>
      </c>
      <c r="F23" s="31">
        <v>1038768.61</v>
      </c>
      <c r="G23" s="31">
        <v>1617580.2200000002</v>
      </c>
      <c r="H23" s="31">
        <v>206584.2</v>
      </c>
      <c r="I23" s="31">
        <v>1164052.32</v>
      </c>
      <c r="J23" s="31">
        <v>892792.9500000001</v>
      </c>
      <c r="K23" s="31">
        <v>1285413.1200000003</v>
      </c>
      <c r="L23" s="31">
        <v>1261626.64</v>
      </c>
      <c r="M23" s="31">
        <v>669667.7600000001</v>
      </c>
      <c r="N23" s="31">
        <v>396088.16000000003</v>
      </c>
      <c r="O23" s="31">
        <f t="shared" si="3"/>
        <v>12433052.510000004</v>
      </c>
    </row>
    <row r="24" spans="1:15" ht="18.75" customHeight="1">
      <c r="A24" s="30" t="s">
        <v>43</v>
      </c>
      <c r="B24" s="31">
        <v>109743.12000000004</v>
      </c>
      <c r="C24" s="31">
        <v>109743.12000000004</v>
      </c>
      <c r="D24" s="31">
        <v>54871.56000000002</v>
      </c>
      <c r="E24" s="31">
        <v>54871.56000000002</v>
      </c>
      <c r="F24" s="31">
        <v>54871.56000000002</v>
      </c>
      <c r="G24" s="31">
        <v>54871.56000000002</v>
      </c>
      <c r="H24" s="31">
        <v>54871.56000000002</v>
      </c>
      <c r="I24" s="31">
        <v>109743.12000000004</v>
      </c>
      <c r="J24" s="31">
        <v>54871.56000000002</v>
      </c>
      <c r="K24" s="31">
        <v>54871.56000000002</v>
      </c>
      <c r="L24" s="31">
        <v>54871.56000000002</v>
      </c>
      <c r="M24" s="31">
        <v>54871.56000000002</v>
      </c>
      <c r="N24" s="31">
        <v>54871.56000000002</v>
      </c>
      <c r="O24" s="31">
        <f t="shared" si="3"/>
        <v>877944.9600000004</v>
      </c>
    </row>
    <row r="25" spans="1:15" ht="18.75" customHeight="1">
      <c r="A25" s="30" t="s">
        <v>44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f t="shared" si="3"/>
        <v>0</v>
      </c>
    </row>
    <row r="26" spans="1:26" ht="18.75" customHeight="1">
      <c r="A26" s="30" t="s">
        <v>45</v>
      </c>
      <c r="B26" s="31">
        <v>36820.08</v>
      </c>
      <c r="C26" s="31">
        <v>26562.670000000006</v>
      </c>
      <c r="D26" s="31">
        <v>24337.95</v>
      </c>
      <c r="E26" s="31">
        <v>7199.529999999999</v>
      </c>
      <c r="F26" s="31">
        <v>24787.25</v>
      </c>
      <c r="G26" s="31">
        <v>34897.67</v>
      </c>
      <c r="H26" s="31">
        <v>6477.97</v>
      </c>
      <c r="I26" s="31">
        <v>25879.170000000006</v>
      </c>
      <c r="J26" s="31">
        <v>22941.090000000007</v>
      </c>
      <c r="K26" s="31">
        <v>30924.86</v>
      </c>
      <c r="L26" s="31">
        <v>28408.840000000007</v>
      </c>
      <c r="M26" s="31">
        <v>15504.63</v>
      </c>
      <c r="N26" s="31">
        <v>7940.1799999999985</v>
      </c>
      <c r="O26" s="31">
        <f t="shared" si="3"/>
        <v>292681.8900000001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30" t="s">
        <v>46</v>
      </c>
      <c r="B27" s="31">
        <v>30934.06999999999</v>
      </c>
      <c r="C27" s="31">
        <v>23031.139999999996</v>
      </c>
      <c r="D27" s="31">
        <v>20200.220000000005</v>
      </c>
      <c r="E27" s="31">
        <v>6169.620000000004</v>
      </c>
      <c r="F27" s="31">
        <v>20327.320000000003</v>
      </c>
      <c r="G27" s="31">
        <v>27383.849999999988</v>
      </c>
      <c r="H27" s="31">
        <v>5070.979999999999</v>
      </c>
      <c r="I27" s="31">
        <v>21426.580000000005</v>
      </c>
      <c r="J27" s="31">
        <v>20200.220000000005</v>
      </c>
      <c r="K27" s="31">
        <v>26624.670000000002</v>
      </c>
      <c r="L27" s="31">
        <v>23369.66000000001</v>
      </c>
      <c r="M27" s="31">
        <v>13185.23</v>
      </c>
      <c r="N27" s="31">
        <v>6930.669999999997</v>
      </c>
      <c r="O27" s="31">
        <f t="shared" si="3"/>
        <v>244854.23000000004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30" t="s">
        <v>47</v>
      </c>
      <c r="B28" s="31">
        <v>14427.709999999997</v>
      </c>
      <c r="C28" s="31">
        <v>10741.810000000005</v>
      </c>
      <c r="D28" s="31">
        <v>9421.52</v>
      </c>
      <c r="E28" s="31">
        <v>2877.729999999999</v>
      </c>
      <c r="F28" s="31">
        <v>9480.419999999996</v>
      </c>
      <c r="G28" s="31">
        <v>12772</v>
      </c>
      <c r="H28" s="31">
        <v>2365.3</v>
      </c>
      <c r="I28" s="31">
        <v>9933.95</v>
      </c>
      <c r="J28" s="31">
        <v>9559.470000000001</v>
      </c>
      <c r="K28" s="31">
        <v>12298.939999999995</v>
      </c>
      <c r="L28" s="31">
        <v>10899.600000000006</v>
      </c>
      <c r="M28" s="31">
        <v>6169.310000000004</v>
      </c>
      <c r="N28" s="31">
        <v>3232.37</v>
      </c>
      <c r="O28" s="31">
        <f t="shared" si="3"/>
        <v>114180.13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30" t="s">
        <v>48</v>
      </c>
      <c r="B29" s="31">
        <v>1795079.800000001</v>
      </c>
      <c r="C29" s="31">
        <v>710998.9499999998</v>
      </c>
      <c r="D29" s="31">
        <v>517946.14</v>
      </c>
      <c r="E29" s="31">
        <v>269679.8500000001</v>
      </c>
      <c r="F29" s="31">
        <v>817973.75</v>
      </c>
      <c r="G29" s="31">
        <v>1287636.4600000002</v>
      </c>
      <c r="H29" s="31">
        <v>741282.8499999996</v>
      </c>
      <c r="I29" s="31">
        <v>1436471.56</v>
      </c>
      <c r="J29" s="31">
        <v>798728.0200000003</v>
      </c>
      <c r="K29" s="31">
        <v>1260317.7100000002</v>
      </c>
      <c r="L29" s="31">
        <v>1257539.8000000007</v>
      </c>
      <c r="M29" s="31">
        <v>896808.3000000004</v>
      </c>
      <c r="N29" s="31">
        <v>262817.3800000001</v>
      </c>
      <c r="O29" s="31">
        <f t="shared" si="3"/>
        <v>12053280.570000004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30" t="s">
        <v>49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1736003.1800000002</v>
      </c>
      <c r="L30" s="31">
        <v>894901.1699999999</v>
      </c>
      <c r="M30" s="31">
        <v>0</v>
      </c>
      <c r="N30" s="31">
        <v>0</v>
      </c>
      <c r="O30" s="31">
        <f>SUM(B30:N30)</f>
        <v>2630904.35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30" t="s">
        <v>50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39375.6</v>
      </c>
      <c r="L31" s="31">
        <v>0</v>
      </c>
      <c r="M31" s="31">
        <v>0</v>
      </c>
      <c r="N31" s="31">
        <v>0</v>
      </c>
      <c r="O31" s="31">
        <f>SUM(B31:N31)</f>
        <v>39375.6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33"/>
      <c r="B32" s="34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6"/>
      <c r="P32" s="19"/>
    </row>
    <row r="33" spans="1:15" ht="18.75" customHeight="1">
      <c r="A33" s="20" t="s">
        <v>51</v>
      </c>
      <c r="B33" s="31">
        <f>+B34+B36+B49+B50+B51+B56-B57</f>
        <v>-670852.64</v>
      </c>
      <c r="C33" s="31">
        <f aca="true" t="shared" si="4" ref="C33:O33">+C34+C36+C49+C50+C51+C56-C57</f>
        <v>-814356.4499999998</v>
      </c>
      <c r="D33" s="31">
        <f t="shared" si="4"/>
        <v>-497710.1</v>
      </c>
      <c r="E33" s="31">
        <f t="shared" si="4"/>
        <v>-207402.49999999997</v>
      </c>
      <c r="F33" s="31">
        <f t="shared" si="4"/>
        <v>-507036.44000000024</v>
      </c>
      <c r="G33" s="31">
        <f t="shared" si="4"/>
        <v>-1154965.03</v>
      </c>
      <c r="H33" s="31">
        <f t="shared" si="4"/>
        <v>-171990.23000000004</v>
      </c>
      <c r="I33" s="31">
        <f t="shared" si="4"/>
        <v>1623187.1899999992</v>
      </c>
      <c r="J33" s="31">
        <f t="shared" si="4"/>
        <v>-819920.1699999999</v>
      </c>
      <c r="K33" s="31">
        <f t="shared" si="4"/>
        <v>-1421796.610000001</v>
      </c>
      <c r="L33" s="31">
        <f t="shared" si="4"/>
        <v>-1198307.4400000013</v>
      </c>
      <c r="M33" s="31">
        <f t="shared" si="4"/>
        <v>-579355.3500000001</v>
      </c>
      <c r="N33" s="31">
        <f t="shared" si="4"/>
        <v>-254905.63999999998</v>
      </c>
      <c r="O33" s="31">
        <f t="shared" si="4"/>
        <v>-6675411.410000005</v>
      </c>
    </row>
    <row r="34" spans="1:15" ht="18.75" customHeight="1">
      <c r="A34" s="30" t="s">
        <v>52</v>
      </c>
      <c r="B34" s="37">
        <v>-1072407.5999999999</v>
      </c>
      <c r="C34" s="37">
        <v>-999543.5999999999</v>
      </c>
      <c r="D34" s="37">
        <v>-592675.6</v>
      </c>
      <c r="E34" s="37">
        <v>-195263.19999999995</v>
      </c>
      <c r="F34" s="37">
        <v>-685361.6000000001</v>
      </c>
      <c r="G34" s="37">
        <v>-1369992.8</v>
      </c>
      <c r="H34" s="37">
        <v>-195474.40000000002</v>
      </c>
      <c r="I34" s="37">
        <v>-1375884.4</v>
      </c>
      <c r="J34" s="37">
        <v>-814149.5999999999</v>
      </c>
      <c r="K34" s="37">
        <v>-499655.20000000007</v>
      </c>
      <c r="L34" s="37">
        <v>-355819.2</v>
      </c>
      <c r="M34" s="37">
        <v>-581240.0000000001</v>
      </c>
      <c r="N34" s="37">
        <v>-343741.2</v>
      </c>
      <c r="O34" s="37">
        <f>+O35</f>
        <v>-9081208.4</v>
      </c>
    </row>
    <row r="35" spans="1:26" ht="18.75" customHeight="1">
      <c r="A35" s="33" t="s">
        <v>53</v>
      </c>
      <c r="B35" s="34">
        <v>-1072407.5999999999</v>
      </c>
      <c r="C35" s="34">
        <v>-999543.5999999999</v>
      </c>
      <c r="D35" s="34">
        <v>-592675.6</v>
      </c>
      <c r="E35" s="34">
        <v>-195263.19999999995</v>
      </c>
      <c r="F35" s="34">
        <v>-685361.6000000001</v>
      </c>
      <c r="G35" s="34">
        <v>-1369992.8</v>
      </c>
      <c r="H35" s="34">
        <v>-195474.40000000002</v>
      </c>
      <c r="I35" s="34">
        <v>-1375884.4</v>
      </c>
      <c r="J35" s="34">
        <v>-814149.5999999999</v>
      </c>
      <c r="K35" s="34">
        <v>-499655.20000000007</v>
      </c>
      <c r="L35" s="34">
        <v>-355819.2</v>
      </c>
      <c r="M35" s="34">
        <v>-581240.0000000001</v>
      </c>
      <c r="N35" s="34">
        <v>-343741.2</v>
      </c>
      <c r="O35" s="38">
        <f aca="true" t="shared" si="5" ref="O35:O57">SUM(B35:N35)</f>
        <v>-9081208.4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30" t="s">
        <v>54</v>
      </c>
      <c r="B36" s="37">
        <f>SUM(B37:B47)</f>
        <v>-38325.34</v>
      </c>
      <c r="C36" s="37">
        <f aca="true" t="shared" si="6" ref="C36:O36">SUM(C37:C47)</f>
        <v>-26945.25</v>
      </c>
      <c r="D36" s="37">
        <f t="shared" si="6"/>
        <v>-42840.08</v>
      </c>
      <c r="E36" s="37">
        <f t="shared" si="6"/>
        <v>-79268.27</v>
      </c>
      <c r="F36" s="37">
        <f t="shared" si="6"/>
        <v>-60576.92</v>
      </c>
      <c r="G36" s="37">
        <f t="shared" si="6"/>
        <v>-112310.16</v>
      </c>
      <c r="H36" s="37">
        <f t="shared" si="6"/>
        <v>-30340.32</v>
      </c>
      <c r="I36" s="37">
        <f t="shared" si="6"/>
        <v>2717476.379999999</v>
      </c>
      <c r="J36" s="37">
        <f t="shared" si="6"/>
        <v>-26159.64</v>
      </c>
      <c r="K36" s="37">
        <f t="shared" si="6"/>
        <v>-1169292.0500000007</v>
      </c>
      <c r="L36" s="37">
        <f t="shared" si="6"/>
        <v>-1051527.3500000015</v>
      </c>
      <c r="M36" s="37">
        <f t="shared" si="6"/>
        <v>-166152.37</v>
      </c>
      <c r="N36" s="37">
        <f t="shared" si="6"/>
        <v>-25815.61</v>
      </c>
      <c r="O36" s="37">
        <f t="shared" si="6"/>
        <v>-112076.98000000417</v>
      </c>
    </row>
    <row r="37" spans="1:26" ht="18.75" customHeight="1">
      <c r="A37" s="33" t="s">
        <v>55</v>
      </c>
      <c r="B37" s="39">
        <v>-37929.34</v>
      </c>
      <c r="C37" s="39">
        <v>-26945.25</v>
      </c>
      <c r="D37" s="39">
        <v>-42840.08</v>
      </c>
      <c r="E37" s="39">
        <v>-79268.27</v>
      </c>
      <c r="F37" s="39">
        <v>-60576.92</v>
      </c>
      <c r="G37" s="39">
        <v>-112310.16</v>
      </c>
      <c r="H37" s="39">
        <v>-30340.32</v>
      </c>
      <c r="I37" s="39">
        <v>-8533.619999999999</v>
      </c>
      <c r="J37" s="39">
        <v>-26159.64</v>
      </c>
      <c r="K37" s="39">
        <v>-44292.05</v>
      </c>
      <c r="L37" s="39">
        <v>-16527.35</v>
      </c>
      <c r="M37" s="39">
        <v>-166152.37</v>
      </c>
      <c r="N37" s="39">
        <v>-25815.61</v>
      </c>
      <c r="O37" s="39">
        <f t="shared" si="5"/>
        <v>-677690.98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33" t="s">
        <v>56</v>
      </c>
      <c r="B38" s="39">
        <v>-396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-990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f t="shared" si="5"/>
        <v>-1386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33" t="s">
        <v>57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f t="shared" si="5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33" t="s">
        <v>58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40">
        <f t="shared" si="5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33" t="s">
        <v>59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f t="shared" si="5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6" t="s">
        <v>60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20889000</v>
      </c>
      <c r="J42" s="39">
        <v>0</v>
      </c>
      <c r="K42" s="39">
        <v>26685000</v>
      </c>
      <c r="L42" s="39">
        <v>24309000</v>
      </c>
      <c r="M42" s="39">
        <v>0</v>
      </c>
      <c r="N42" s="39">
        <v>0</v>
      </c>
      <c r="O42" s="39">
        <f t="shared" si="5"/>
        <v>71883000</v>
      </c>
      <c r="P42"/>
      <c r="Q42" s="41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8.75" customHeight="1">
      <c r="A43" s="16" t="s">
        <v>61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-18162000</v>
      </c>
      <c r="J43" s="39">
        <v>0</v>
      </c>
      <c r="K43" s="39">
        <v>-27810000</v>
      </c>
      <c r="L43" s="39">
        <v>-25344000</v>
      </c>
      <c r="M43" s="39">
        <v>0</v>
      </c>
      <c r="N43" s="39">
        <v>0</v>
      </c>
      <c r="O43" s="39">
        <f t="shared" si="5"/>
        <v>-71316000</v>
      </c>
      <c r="P43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8.75" customHeight="1">
      <c r="A44" s="16" t="s">
        <v>62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f t="shared" si="5"/>
        <v>0</v>
      </c>
      <c r="P44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8.75" customHeight="1">
      <c r="A45" s="16" t="s">
        <v>63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f>SUM(B45:N45)</f>
        <v>0</v>
      </c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8.75" customHeight="1">
      <c r="A46" s="16" t="s">
        <v>64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39">
        <f t="shared" si="5"/>
        <v>0</v>
      </c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8.75" customHeight="1">
      <c r="A47" s="16" t="s">
        <v>65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39">
        <f t="shared" si="5"/>
        <v>0</v>
      </c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8.75" customHeight="1">
      <c r="A48" s="16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8.75" customHeight="1">
      <c r="A49" s="30" t="s">
        <v>66</v>
      </c>
      <c r="B49" s="44">
        <v>373468.97</v>
      </c>
      <c r="C49" s="44">
        <v>190467.88</v>
      </c>
      <c r="D49" s="44">
        <v>147410.34</v>
      </c>
      <c r="E49" s="44">
        <v>57657.69</v>
      </c>
      <c r="F49" s="44">
        <v>210692.78999999998</v>
      </c>
      <c r="G49" s="44">
        <v>278094.04</v>
      </c>
      <c r="H49" s="44">
        <v>28869.97</v>
      </c>
      <c r="I49" s="44">
        <v>234733.88000000003</v>
      </c>
      <c r="J49" s="44">
        <v>174.62000000000535</v>
      </c>
      <c r="K49" s="44">
        <v>203074.13999999998</v>
      </c>
      <c r="L49" s="44">
        <v>173740.52000000002</v>
      </c>
      <c r="M49" s="44">
        <v>148198.29</v>
      </c>
      <c r="N49" s="44">
        <v>109165.88</v>
      </c>
      <c r="O49" s="39">
        <f t="shared" si="5"/>
        <v>2155749.0100000002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30" t="s">
        <v>67</v>
      </c>
      <c r="B50" s="44">
        <v>66411.33</v>
      </c>
      <c r="C50" s="44">
        <v>21664.52</v>
      </c>
      <c r="D50" s="44">
        <v>-9604.76</v>
      </c>
      <c r="E50" s="44">
        <v>9471.28</v>
      </c>
      <c r="F50" s="44">
        <v>28209.29</v>
      </c>
      <c r="G50" s="44">
        <v>49243.89</v>
      </c>
      <c r="H50" s="44">
        <v>24954.52</v>
      </c>
      <c r="I50" s="44">
        <v>46861.33</v>
      </c>
      <c r="J50" s="44">
        <v>20214.45</v>
      </c>
      <c r="K50" s="44">
        <v>44076.5</v>
      </c>
      <c r="L50" s="44">
        <v>35298.59</v>
      </c>
      <c r="M50" s="44">
        <v>19838.73</v>
      </c>
      <c r="N50" s="44">
        <v>5485.29</v>
      </c>
      <c r="O50" s="39">
        <f>SUM(B50:N50)</f>
        <v>362124.9599999999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30" t="s">
        <v>68</v>
      </c>
      <c r="B51" s="44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f>O52+O53</f>
        <v>0</v>
      </c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8.75" customHeight="1">
      <c r="A52" s="33" t="s">
        <v>69</v>
      </c>
      <c r="B52" s="44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39">
        <f t="shared" si="5"/>
        <v>0</v>
      </c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8.75" customHeight="1">
      <c r="A53" s="33" t="s">
        <v>70</v>
      </c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39">
        <f t="shared" si="5"/>
        <v>0</v>
      </c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8.75" customHeight="1">
      <c r="A54" s="16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42"/>
      <c r="Q54" s="42"/>
      <c r="R54" s="42"/>
      <c r="S54" s="42"/>
      <c r="T54" s="42"/>
      <c r="U54" s="45"/>
      <c r="V54" s="46"/>
      <c r="W54" s="42"/>
      <c r="X54" s="42"/>
      <c r="Y54" s="42"/>
      <c r="Z54" s="42"/>
    </row>
    <row r="55" spans="1:26" ht="18.75" customHeight="1">
      <c r="A55" s="20" t="s">
        <v>71</v>
      </c>
      <c r="B55" s="47">
        <f>+B20+B33</f>
        <v>38827251.01</v>
      </c>
      <c r="C55" s="47">
        <f aca="true" t="shared" si="7" ref="C55:N55">+C20+C33</f>
        <v>27112615.77000001</v>
      </c>
      <c r="D55" s="47">
        <f t="shared" si="7"/>
        <v>24843949.859999996</v>
      </c>
      <c r="E55" s="47">
        <f t="shared" si="7"/>
        <v>7399527.0600000005</v>
      </c>
      <c r="F55" s="47">
        <f t="shared" si="7"/>
        <v>26129937.95</v>
      </c>
      <c r="G55" s="47">
        <f t="shared" si="7"/>
        <v>36361276.39000001</v>
      </c>
      <c r="H55" s="47">
        <f t="shared" si="7"/>
        <v>7310359.039999998</v>
      </c>
      <c r="I55" s="47">
        <f t="shared" si="7"/>
        <v>30223764.189999994</v>
      </c>
      <c r="J55" s="47">
        <f t="shared" si="7"/>
        <v>23359344.79</v>
      </c>
      <c r="K55" s="47">
        <f t="shared" si="7"/>
        <v>30632502.40000001</v>
      </c>
      <c r="L55" s="47">
        <f t="shared" si="7"/>
        <v>28800732.34</v>
      </c>
      <c r="M55" s="47">
        <f t="shared" si="7"/>
        <v>16399806.250000002</v>
      </c>
      <c r="N55" s="47">
        <f t="shared" si="7"/>
        <v>8313094.590000001</v>
      </c>
      <c r="O55" s="47">
        <f>SUM(B55:N55)</f>
        <v>305714161.64</v>
      </c>
      <c r="P55"/>
      <c r="Q55" s="48"/>
      <c r="R55"/>
      <c r="S55"/>
      <c r="T55"/>
      <c r="U55" s="48"/>
      <c r="V55"/>
      <c r="W55"/>
      <c r="X55"/>
      <c r="Y55"/>
      <c r="Z55"/>
    </row>
    <row r="56" spans="1:21" ht="18.75" customHeight="1">
      <c r="A56" s="49" t="s">
        <v>72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4">
        <f t="shared" si="5"/>
        <v>0</v>
      </c>
      <c r="P56"/>
      <c r="Q56"/>
      <c r="R56"/>
      <c r="S56"/>
      <c r="U56" s="50"/>
    </row>
    <row r="57" spans="1:19" ht="18.75" customHeight="1">
      <c r="A57" s="49" t="s">
        <v>73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4">
        <f t="shared" si="5"/>
        <v>0</v>
      </c>
      <c r="P57"/>
      <c r="Q57"/>
      <c r="R57"/>
      <c r="S57"/>
    </row>
    <row r="58" spans="1:19" ht="15.75">
      <c r="A58" s="51"/>
      <c r="B58" s="52"/>
      <c r="C58" s="52"/>
      <c r="D58" s="53"/>
      <c r="E58" s="53"/>
      <c r="F58" s="53"/>
      <c r="G58" s="53"/>
      <c r="H58" s="53"/>
      <c r="I58" s="52"/>
      <c r="J58" s="53"/>
      <c r="K58" s="53"/>
      <c r="L58" s="53"/>
      <c r="M58" s="53"/>
      <c r="N58" s="53"/>
      <c r="O58" s="54"/>
      <c r="P58" s="50"/>
      <c r="Q58"/>
      <c r="R58" s="48"/>
      <c r="S58"/>
    </row>
    <row r="59" spans="1:19" ht="12.75" customHeight="1">
      <c r="A59" s="55"/>
      <c r="B59" s="56"/>
      <c r="C59" s="56"/>
      <c r="D59" s="57"/>
      <c r="E59" s="57"/>
      <c r="F59" s="57"/>
      <c r="G59" s="57"/>
      <c r="H59" s="57"/>
      <c r="I59" s="56"/>
      <c r="J59" s="57"/>
      <c r="K59" s="57"/>
      <c r="L59" s="57"/>
      <c r="M59" s="57"/>
      <c r="N59" s="57"/>
      <c r="O59" s="58"/>
      <c r="P59" s="42"/>
      <c r="Q59" s="42"/>
      <c r="R59" s="45"/>
      <c r="S59" s="42"/>
    </row>
    <row r="60" spans="1:17" ht="1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42"/>
      <c r="Q60" s="42"/>
    </row>
    <row r="61" spans="1:17" ht="18.75" customHeight="1">
      <c r="A61" s="20" t="s">
        <v>74</v>
      </c>
      <c r="B61" s="61">
        <f aca="true" t="shared" si="8" ref="B61:O61">SUM(B62:B72)</f>
        <v>38827251.010000005</v>
      </c>
      <c r="C61" s="61">
        <f t="shared" si="8"/>
        <v>27112615.759999998</v>
      </c>
      <c r="D61" s="61">
        <f t="shared" si="8"/>
        <v>24843949.85</v>
      </c>
      <c r="E61" s="61">
        <f t="shared" si="8"/>
        <v>7399527.09</v>
      </c>
      <c r="F61" s="61">
        <f t="shared" si="8"/>
        <v>26129937.95</v>
      </c>
      <c r="G61" s="61">
        <f t="shared" si="8"/>
        <v>36361276.339999996</v>
      </c>
      <c r="H61" s="61">
        <f t="shared" si="8"/>
        <v>7310359.09</v>
      </c>
      <c r="I61" s="61">
        <f t="shared" si="8"/>
        <v>30223764.210000005</v>
      </c>
      <c r="J61" s="61">
        <f t="shared" si="8"/>
        <v>23359344.77</v>
      </c>
      <c r="K61" s="61">
        <f t="shared" si="8"/>
        <v>30632502.400000002</v>
      </c>
      <c r="L61" s="61">
        <f t="shared" si="8"/>
        <v>28800732.300000004</v>
      </c>
      <c r="M61" s="61">
        <f t="shared" si="8"/>
        <v>16399806.209999999</v>
      </c>
      <c r="N61" s="61">
        <f t="shared" si="8"/>
        <v>8313094.6</v>
      </c>
      <c r="O61" s="47">
        <f t="shared" si="8"/>
        <v>305714161.58000004</v>
      </c>
      <c r="Q61"/>
    </row>
    <row r="62" spans="1:18" ht="18.75" customHeight="1">
      <c r="A62" s="30" t="s">
        <v>75</v>
      </c>
      <c r="B62" s="61">
        <v>31988585.440000005</v>
      </c>
      <c r="C62" s="61">
        <v>19462429.599999998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47">
        <f>SUM(B62:N62)</f>
        <v>51451015.04000001</v>
      </c>
      <c r="P62"/>
      <c r="Q62"/>
      <c r="R62" s="48"/>
    </row>
    <row r="63" spans="1:16" ht="18.75" customHeight="1">
      <c r="A63" s="30" t="s">
        <v>76</v>
      </c>
      <c r="B63" s="61">
        <v>6838665.57</v>
      </c>
      <c r="C63" s="61">
        <v>7650186.159999999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47">
        <f aca="true" t="shared" si="9" ref="O63:O72">SUM(B63:N63)</f>
        <v>14488851.73</v>
      </c>
      <c r="P63"/>
    </row>
    <row r="64" spans="1:17" ht="18.75" customHeight="1">
      <c r="A64" s="30" t="s">
        <v>77</v>
      </c>
      <c r="B64" s="62">
        <v>0</v>
      </c>
      <c r="C64" s="62">
        <v>0</v>
      </c>
      <c r="D64" s="37">
        <v>24843949.85</v>
      </c>
      <c r="E64" s="62">
        <v>0</v>
      </c>
      <c r="F64" s="62">
        <v>0</v>
      </c>
      <c r="G64" s="62">
        <v>0</v>
      </c>
      <c r="H64" s="61">
        <v>7310359.09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37">
        <f t="shared" si="9"/>
        <v>32154308.94</v>
      </c>
      <c r="P64" s="19"/>
      <c r="Q64"/>
    </row>
    <row r="65" spans="1:18" ht="18.75" customHeight="1">
      <c r="A65" s="30" t="s">
        <v>78</v>
      </c>
      <c r="B65" s="62">
        <v>0</v>
      </c>
      <c r="C65" s="62">
        <v>0</v>
      </c>
      <c r="D65" s="62">
        <v>0</v>
      </c>
      <c r="E65" s="37">
        <v>7399527.09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47">
        <f t="shared" si="9"/>
        <v>7399527.09</v>
      </c>
      <c r="R65"/>
    </row>
    <row r="66" spans="1:19" ht="18.75" customHeight="1">
      <c r="A66" s="30" t="s">
        <v>79</v>
      </c>
      <c r="B66" s="62">
        <v>0</v>
      </c>
      <c r="C66" s="62">
        <v>0</v>
      </c>
      <c r="D66" s="62">
        <v>0</v>
      </c>
      <c r="E66" s="62">
        <v>0</v>
      </c>
      <c r="F66" s="37">
        <v>26129937.95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37">
        <f t="shared" si="9"/>
        <v>26129937.95</v>
      </c>
      <c r="S66"/>
    </row>
    <row r="67" spans="1:20" ht="18.75" customHeight="1">
      <c r="A67" s="30" t="s">
        <v>80</v>
      </c>
      <c r="B67" s="62">
        <v>0</v>
      </c>
      <c r="C67" s="62">
        <v>0</v>
      </c>
      <c r="D67" s="62">
        <v>0</v>
      </c>
      <c r="E67" s="62">
        <v>0</v>
      </c>
      <c r="F67" s="62">
        <v>0</v>
      </c>
      <c r="G67" s="61">
        <v>36361276.339999996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47">
        <f t="shared" si="9"/>
        <v>36361276.339999996</v>
      </c>
      <c r="T67"/>
    </row>
    <row r="68" spans="1:21" ht="18.75" customHeight="1">
      <c r="A68" s="30" t="s">
        <v>81</v>
      </c>
      <c r="B68" s="62">
        <v>0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1">
        <v>30223764.210000005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47">
        <f t="shared" si="9"/>
        <v>30223764.210000005</v>
      </c>
      <c r="U68"/>
    </row>
    <row r="69" spans="1:22" ht="18.75" customHeight="1">
      <c r="A69" s="30" t="s">
        <v>82</v>
      </c>
      <c r="B69" s="62">
        <v>0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37">
        <v>23359344.77</v>
      </c>
      <c r="K69" s="62">
        <v>0</v>
      </c>
      <c r="L69" s="62">
        <v>0</v>
      </c>
      <c r="M69" s="62">
        <v>0</v>
      </c>
      <c r="N69" s="62">
        <v>0</v>
      </c>
      <c r="O69" s="47">
        <f t="shared" si="9"/>
        <v>23359344.77</v>
      </c>
      <c r="V69"/>
    </row>
    <row r="70" spans="1:23" ht="18.75" customHeight="1">
      <c r="A70" s="30" t="s">
        <v>83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37">
        <v>30632502.400000002</v>
      </c>
      <c r="L70" s="37">
        <v>28800732.300000004</v>
      </c>
      <c r="M70" s="62">
        <v>0</v>
      </c>
      <c r="N70" s="62">
        <v>0</v>
      </c>
      <c r="O70" s="47">
        <f t="shared" si="9"/>
        <v>59433234.7</v>
      </c>
      <c r="P70"/>
      <c r="W70"/>
    </row>
    <row r="71" spans="1:25" ht="18.75" customHeight="1">
      <c r="A71" s="30" t="s">
        <v>84</v>
      </c>
      <c r="B71" s="62">
        <v>0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37">
        <v>16399806.209999999</v>
      </c>
      <c r="N71" s="62">
        <v>0</v>
      </c>
      <c r="O71" s="47">
        <f t="shared" si="9"/>
        <v>16399806.209999999</v>
      </c>
      <c r="R71"/>
      <c r="Y71"/>
    </row>
    <row r="72" spans="1:26" ht="18.75" customHeight="1">
      <c r="A72" s="51" t="s">
        <v>85</v>
      </c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4">
        <v>8313094.6</v>
      </c>
      <c r="O72" s="65">
        <f t="shared" si="9"/>
        <v>8313094.6</v>
      </c>
      <c r="P72"/>
      <c r="S72"/>
      <c r="Z72"/>
    </row>
    <row r="73" spans="1:12" ht="21" customHeight="1">
      <c r="A73" s="66" t="s">
        <v>86</v>
      </c>
      <c r="B73" s="67"/>
      <c r="C73" s="67"/>
      <c r="D73"/>
      <c r="E73"/>
      <c r="F73"/>
      <c r="G73"/>
      <c r="H73" s="68"/>
      <c r="I73" s="68"/>
      <c r="J73"/>
      <c r="K73"/>
      <c r="L73"/>
    </row>
    <row r="74" spans="1:14" ht="22.5" customHeight="1">
      <c r="A74" s="69" t="s">
        <v>87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 ht="18.75" customHeight="1">
      <c r="A75" s="70" t="s">
        <v>88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25.5" customHeight="1">
      <c r="A76" s="70" t="s">
        <v>89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8" ht="14.25"/>
    <row r="79" ht="14.25">
      <c r="N79" s="29"/>
    </row>
    <row r="80" ht="13.5">
      <c r="N80" s="29"/>
    </row>
    <row r="81" ht="13.5">
      <c r="N81" s="29"/>
    </row>
    <row r="82" ht="13.5">
      <c r="N82" s="29"/>
    </row>
    <row r="83" ht="13.5">
      <c r="N83" s="29"/>
    </row>
    <row r="84" ht="13.5">
      <c r="N84" s="29"/>
    </row>
    <row r="85" ht="13.5">
      <c r="N85" s="29"/>
    </row>
    <row r="86" ht="13.5">
      <c r="N86" s="29"/>
    </row>
    <row r="87" ht="13.5">
      <c r="N87" s="29"/>
    </row>
    <row r="88" ht="13.5">
      <c r="N88" s="29"/>
    </row>
    <row r="89" ht="13.5">
      <c r="N89" s="29"/>
    </row>
    <row r="90" ht="13.5">
      <c r="N90" s="29"/>
    </row>
    <row r="91" ht="13.5">
      <c r="N91" s="29"/>
    </row>
    <row r="92" ht="13.5">
      <c r="N92" s="29"/>
    </row>
    <row r="93" ht="13.5">
      <c r="N93" s="29"/>
    </row>
    <row r="94" ht="13.5">
      <c r="N94" s="29"/>
    </row>
    <row r="95" ht="13.5">
      <c r="N95" s="29"/>
    </row>
    <row r="96" ht="13.5">
      <c r="N96" s="29"/>
    </row>
    <row r="97" spans="3:14" ht="13.5">
      <c r="C97" s="19"/>
      <c r="D97" s="19"/>
      <c r="E97" s="19"/>
      <c r="N97" s="29"/>
    </row>
    <row r="98" spans="3:14" ht="13.5">
      <c r="C98" s="19"/>
      <c r="E98" s="19"/>
      <c r="N98" s="29"/>
    </row>
    <row r="99" ht="13.5">
      <c r="N99" s="29"/>
    </row>
    <row r="100" ht="13.5">
      <c r="N100" s="29"/>
    </row>
    <row r="101" ht="13.5">
      <c r="N101" s="29"/>
    </row>
    <row r="102" ht="13.5">
      <c r="N102" s="29"/>
    </row>
    <row r="103" ht="13.5">
      <c r="N103" s="29"/>
    </row>
    <row r="104" ht="13.5">
      <c r="N104" s="29"/>
    </row>
    <row r="105" ht="13.5">
      <c r="N105" s="29"/>
    </row>
    <row r="106" ht="13.5">
      <c r="N106" s="29"/>
    </row>
    <row r="107" ht="13.5">
      <c r="N107" s="29"/>
    </row>
    <row r="108" ht="13.5">
      <c r="N108" s="29"/>
    </row>
    <row r="109" ht="13.5">
      <c r="N109" s="29"/>
    </row>
    <row r="110" ht="13.5">
      <c r="N110" s="29"/>
    </row>
  </sheetData>
  <sheetProtection/>
  <mergeCells count="8">
    <mergeCell ref="A75:N75"/>
    <mergeCell ref="A76:N76"/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2024-04-09T17:56:39Z</dcterms:created>
  <dcterms:modified xsi:type="dcterms:W3CDTF">2024-04-09T17:57:10Z</dcterms:modified>
  <cp:category/>
  <cp:version/>
  <cp:contentType/>
  <cp:contentStatus/>
</cp:coreProperties>
</file>