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<sst xmlns="http://schemas.openxmlformats.org/spreadsheetml/2006/main" count="90" uniqueCount="87">
  <si>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</si>
  <si>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</si>
  <si>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</si>
  <si>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</si>
  <si>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</si>
  <si>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</si>
  <si>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</si>
  <si>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</si>
  <si>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</si>
  <si>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</si>
  <si>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</si>
  <si>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</si>
  <si>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</si>
  <si>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</si>
  <si>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</si>
  <si>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</si>
  <si>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</si>
  <si>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</si>
  <si>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</si>
  <si>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</si>
  <si>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</si>
  <si>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</si>
  <si>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</si>
  <si>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</si>
  <si>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</si>
  <si>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</si>
  <si>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</si>
  <si>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</si>
  <si>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</si>
  <si>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</si>
  <si>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</si>
  <si>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</si>
  <si>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</si>
  <si>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</si>
  <si>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</si>
  <si>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</si>
  <si>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</si>
  <si>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</si>
  <si>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</si>
  <si>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</si>
  <si>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</si>
  <si>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</si>
  <si>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</si>
  <si>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</si>
  <si>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</si>
  <si>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</si>
  <si>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</si>
  <si>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</si>
  <si>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</si>
  <si>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</si>
  <si>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</si>
  <si>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</si>
  <si>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</si>
  <si>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</si>
  <si>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</si>
  <si>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</si>
  <si>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</si>
  <si>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</si>
  <si>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</si>
  <si>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</si>
  <si>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</si>
  <si>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</si>
  <si>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</si>
  <si>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</si>
  <si>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</si>
  <si>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</si>
  <si>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</si>
  <si>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</si>
  <si>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</si>
  <si>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</si>
  <si>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</si>
  <si>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</si>
  <si>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</si>
  <si>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</si>
  <si>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</si>
  <si>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</si>
  <si>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</si>
  <si>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</si>
  <si>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</si>
  <si>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</si>
  <si>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</si>
  <si>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</si>
  <si>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</si>
  <si>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</si>
  <si>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30/03/24 - VENCIMENTO 05/04/24</t>
  </si>
  <si>
    <t>5.0. Remuneração Veículos Elétricos</t>
  </si>
  <si>
    <t>5.1.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</si>
</sst>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866775</xdr:colOff>
      <xdr:row>79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244774</v>
      </c>
      <c r="C7" s="9">
        <f t="shared" si="0"/>
        <v>156724</v>
      </c>
      <c r="D7" s="9">
        <f t="shared" si="0"/>
        <v>155223</v>
      </c>
      <c r="E7" s="9">
        <f t="shared" si="0"/>
        <v>45191</v>
      </c>
      <c r="F7" s="9">
        <f t="shared" si="0"/>
        <v>135480</v>
      </c>
      <c r="G7" s="9">
        <f t="shared" si="0"/>
        <v>216110</v>
      </c>
      <c r="H7" s="9">
        <f t="shared" si="0"/>
        <v>27659</v>
      </c>
      <c r="I7" s="9">
        <f t="shared" si="0"/>
        <v>153336</v>
      </c>
      <c r="J7" s="9">
        <f t="shared" si="0"/>
        <v>124138</v>
      </c>
      <c r="K7" s="9">
        <f t="shared" si="0"/>
        <v>173965</v>
      </c>
      <c r="L7" s="9">
        <f t="shared" si="0"/>
        <v>146466</v>
      </c>
      <c r="M7" s="9">
        <f t="shared" si="0"/>
        <v>71261</v>
      </c>
      <c r="N7" s="9">
        <f t="shared" si="0"/>
        <v>44362</v>
      </c>
      <c r="O7" s="9">
        <f t="shared" si="0"/>
        <v>1694689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8496</v>
      </c>
      <c r="C8" s="11">
        <f t="shared" si="1"/>
        <v>7768</v>
      </c>
      <c r="D8" s="11">
        <f t="shared" si="1"/>
        <v>4663</v>
      </c>
      <c r="E8" s="11">
        <f t="shared" si="1"/>
        <v>1522</v>
      </c>
      <c r="F8" s="11">
        <f t="shared" si="1"/>
        <v>5312</v>
      </c>
      <c r="G8" s="11">
        <f t="shared" si="1"/>
        <v>9990</v>
      </c>
      <c r="H8" s="11">
        <f t="shared" si="1"/>
        <v>1358</v>
      </c>
      <c r="I8" s="11">
        <f t="shared" si="1"/>
        <v>9611</v>
      </c>
      <c r="J8" s="11">
        <f t="shared" si="1"/>
        <v>5671</v>
      </c>
      <c r="K8" s="11">
        <f t="shared" si="1"/>
        <v>3610</v>
      </c>
      <c r="L8" s="11">
        <f t="shared" si="1"/>
        <v>2512</v>
      </c>
      <c r="M8" s="11">
        <f t="shared" si="1"/>
        <v>3524</v>
      </c>
      <c r="N8" s="11">
        <f t="shared" si="1"/>
        <v>2334</v>
      </c>
      <c r="O8" s="11">
        <f t="shared" si="1"/>
        <v>66371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8496</v>
      </c>
      <c r="C9" s="11">
        <v>7768</v>
      </c>
      <c r="D9" s="11">
        <v>4663</v>
      </c>
      <c r="E9" s="11">
        <v>1522</v>
      </c>
      <c r="F9" s="11">
        <v>5312</v>
      </c>
      <c r="G9" s="11">
        <v>9990</v>
      </c>
      <c r="H9" s="11">
        <v>1358</v>
      </c>
      <c r="I9" s="11">
        <v>9611</v>
      </c>
      <c r="J9" s="11">
        <v>5671</v>
      </c>
      <c r="K9" s="11">
        <v>3610</v>
      </c>
      <c r="L9" s="11">
        <v>2506</v>
      </c>
      <c r="M9" s="11">
        <v>3524</v>
      </c>
      <c r="N9" s="11">
        <v>2315</v>
      </c>
      <c r="O9" s="11">
        <f>SUM(B9:N9)</f>
        <v>66346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6</v>
      </c>
      <c r="M10" s="13">
        <v>0</v>
      </c>
      <c r="N10" s="13">
        <v>19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236278</v>
      </c>
      <c r="C11" s="13">
        <v>148956</v>
      </c>
      <c r="D11" s="13">
        <v>150560</v>
      </c>
      <c r="E11" s="13">
        <v>43669</v>
      </c>
      <c r="F11" s="13">
        <v>130168</v>
      </c>
      <c r="G11" s="13">
        <v>206120</v>
      </c>
      <c r="H11" s="13">
        <v>26301</v>
      </c>
      <c r="I11" s="13">
        <v>143725</v>
      </c>
      <c r="J11" s="13">
        <v>118467</v>
      </c>
      <c r="K11" s="13">
        <v>170355</v>
      </c>
      <c r="L11" s="13">
        <v>143954</v>
      </c>
      <c r="M11" s="13">
        <v>67737</v>
      </c>
      <c r="N11" s="13">
        <v>42028</v>
      </c>
      <c r="O11" s="11">
        <f>SUM(B11:N11)</f>
        <v>1628318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20708</v>
      </c>
      <c r="C12" s="13">
        <v>16765</v>
      </c>
      <c r="D12" s="13">
        <v>13692</v>
      </c>
      <c r="E12" s="13">
        <v>5623</v>
      </c>
      <c r="F12" s="13">
        <v>14244</v>
      </c>
      <c r="G12" s="13">
        <v>24862</v>
      </c>
      <c r="H12" s="13">
        <v>3435</v>
      </c>
      <c r="I12" s="13">
        <v>16804</v>
      </c>
      <c r="J12" s="13">
        <v>12230</v>
      </c>
      <c r="K12" s="13">
        <v>13696</v>
      </c>
      <c r="L12" s="13">
        <v>10978</v>
      </c>
      <c r="M12" s="13">
        <v>4493</v>
      </c>
      <c r="N12" s="13">
        <v>2199</v>
      </c>
      <c r="O12" s="11">
        <f>SUM(B12:N12)</f>
        <v>159729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215570</v>
      </c>
      <c r="C13" s="15">
        <f t="shared" si="2"/>
        <v>132191</v>
      </c>
      <c r="D13" s="15">
        <f t="shared" si="2"/>
        <v>136868</v>
      </c>
      <c r="E13" s="15">
        <f t="shared" si="2"/>
        <v>38046</v>
      </c>
      <c r="F13" s="15">
        <f t="shared" si="2"/>
        <v>115924</v>
      </c>
      <c r="G13" s="15">
        <f t="shared" si="2"/>
        <v>181258</v>
      </c>
      <c r="H13" s="15">
        <f t="shared" si="2"/>
        <v>22866</v>
      </c>
      <c r="I13" s="15">
        <f t="shared" si="2"/>
        <v>126921</v>
      </c>
      <c r="J13" s="15">
        <f t="shared" si="2"/>
        <v>106237</v>
      </c>
      <c r="K13" s="15">
        <f t="shared" si="2"/>
        <v>156659</v>
      </c>
      <c r="L13" s="15">
        <f t="shared" si="2"/>
        <v>132976</v>
      </c>
      <c r="M13" s="15">
        <f t="shared" si="2"/>
        <v>63244</v>
      </c>
      <c r="N13" s="15">
        <f t="shared" si="2"/>
        <v>39829</v>
      </c>
      <c r="O13" s="11">
        <f>SUM(B13:N13)</f>
        <v>1468589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1.209511792727768</v>
      </c>
      <c r="C18" s="19">
        <v>1.340752826897187</v>
      </c>
      <c r="D18" s="19">
        <v>1.483313760391351</v>
      </c>
      <c r="E18" s="19">
        <v>0.871786937571801</v>
      </c>
      <c r="F18" s="19">
        <v>1.294442728113592</v>
      </c>
      <c r="G18" s="19">
        <v>1.403316753160383</v>
      </c>
      <c r="H18" s="19">
        <v>1.484484902987554</v>
      </c>
      <c r="I18" s="19">
        <v>1.145281406294182</v>
      </c>
      <c r="J18" s="19">
        <v>1.358264315049088</v>
      </c>
      <c r="K18" s="19">
        <v>1.265511939723024</v>
      </c>
      <c r="L18" s="19">
        <v>1.334956303006914</v>
      </c>
      <c r="M18" s="19">
        <v>1.188869024687492</v>
      </c>
      <c r="N18" s="19">
        <v>1.140771614176812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979865.42</v>
      </c>
      <c r="C20" s="24">
        <f aca="true" t="shared" si="3" ref="C20:O20">SUM(C21:C32)</f>
        <v>700077.6099999999</v>
      </c>
      <c r="D20" s="24">
        <f t="shared" si="3"/>
        <v>659399.97</v>
      </c>
      <c r="E20" s="24">
        <f t="shared" si="3"/>
        <v>199039.64999999994</v>
      </c>
      <c r="F20" s="24">
        <f t="shared" si="3"/>
        <v>600367.2699999999</v>
      </c>
      <c r="G20" s="24">
        <f t="shared" si="3"/>
        <v>856119.7600000001</v>
      </c>
      <c r="H20" s="24">
        <f t="shared" si="3"/>
        <v>172663.06999999998</v>
      </c>
      <c r="I20" s="24">
        <f t="shared" si="3"/>
        <v>615665.1399999999</v>
      </c>
      <c r="J20" s="24">
        <f t="shared" si="3"/>
        <v>564792.06</v>
      </c>
      <c r="K20" s="24">
        <f t="shared" si="3"/>
        <v>803248.1000000001</v>
      </c>
      <c r="L20" s="24">
        <f t="shared" si="3"/>
        <v>747776.36</v>
      </c>
      <c r="M20" s="24">
        <f t="shared" si="3"/>
        <v>369755.79</v>
      </c>
      <c r="N20" s="24">
        <f t="shared" si="3"/>
        <v>193620.80999999997</v>
      </c>
      <c r="O20" s="24">
        <f t="shared" si="3"/>
        <v>7462391.01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722572.85</v>
      </c>
      <c r="C21" s="28">
        <f aca="true" t="shared" si="4" ref="C21:N21">ROUND((C15+C16)*C7,2)</f>
        <v>477945.51</v>
      </c>
      <c r="D21" s="28">
        <f t="shared" si="4"/>
        <v>415143.91</v>
      </c>
      <c r="E21" s="28">
        <f t="shared" si="4"/>
        <v>206477.68</v>
      </c>
      <c r="F21" s="28">
        <f t="shared" si="4"/>
        <v>419974.45</v>
      </c>
      <c r="G21" s="28">
        <f t="shared" si="4"/>
        <v>551210.17</v>
      </c>
      <c r="H21" s="28">
        <f t="shared" si="4"/>
        <v>94721.01</v>
      </c>
      <c r="I21" s="28">
        <f t="shared" si="4"/>
        <v>464316.74</v>
      </c>
      <c r="J21" s="28">
        <f t="shared" si="4"/>
        <v>378087.11</v>
      </c>
      <c r="K21" s="28">
        <f t="shared" si="4"/>
        <v>500827.84</v>
      </c>
      <c r="L21" s="28">
        <f t="shared" si="4"/>
        <v>480115.55</v>
      </c>
      <c r="M21" s="28">
        <f t="shared" si="4"/>
        <v>269544.73</v>
      </c>
      <c r="N21" s="28">
        <f t="shared" si="4"/>
        <v>151571.65</v>
      </c>
      <c r="O21" s="28">
        <f aca="true" t="shared" si="5" ref="O21:O29">SUM(B21:N21)</f>
        <v>5132509.199999999</v>
      </c>
    </row>
    <row r="22" spans="1:23" ht="18.75" customHeight="1">
      <c r="A22" s="26" t="s">
        <v>33</v>
      </c>
      <c r="B22" s="28">
        <f>IF(B18&lt;&gt;0,ROUND((B18-1)*B21,2),0)</f>
        <v>151387.53</v>
      </c>
      <c r="C22" s="28">
        <f aca="true" t="shared" si="6" ref="C22:N22">IF(C18&lt;&gt;0,ROUND((C18-1)*C21,2),0)</f>
        <v>162861.28</v>
      </c>
      <c r="D22" s="28">
        <f t="shared" si="6"/>
        <v>200644.76</v>
      </c>
      <c r="E22" s="28">
        <f t="shared" si="6"/>
        <v>-26473.14</v>
      </c>
      <c r="F22" s="28">
        <f t="shared" si="6"/>
        <v>123658.42</v>
      </c>
      <c r="G22" s="28">
        <f t="shared" si="6"/>
        <v>222312.3</v>
      </c>
      <c r="H22" s="28">
        <f t="shared" si="6"/>
        <v>45890.9</v>
      </c>
      <c r="I22" s="28">
        <f t="shared" si="6"/>
        <v>67456.59</v>
      </c>
      <c r="J22" s="28">
        <f t="shared" si="6"/>
        <v>135455.12</v>
      </c>
      <c r="K22" s="28">
        <f t="shared" si="6"/>
        <v>132975.77</v>
      </c>
      <c r="L22" s="28">
        <f t="shared" si="6"/>
        <v>160817.73</v>
      </c>
      <c r="M22" s="28">
        <f t="shared" si="6"/>
        <v>50908.65</v>
      </c>
      <c r="N22" s="28">
        <f t="shared" si="6"/>
        <v>21336.99</v>
      </c>
      <c r="O22" s="28">
        <f t="shared" si="5"/>
        <v>1449232.8999999997</v>
      </c>
      <c r="W22" s="51"/>
    </row>
    <row r="23" spans="1:15" ht="18.75" customHeight="1">
      <c r="A23" s="26" t="s">
        <v>34</v>
      </c>
      <c r="B23" s="28">
        <v>41675.22</v>
      </c>
      <c r="C23" s="28">
        <v>30736.44</v>
      </c>
      <c r="D23" s="28">
        <v>23257.4</v>
      </c>
      <c r="E23" s="28">
        <v>8001.56</v>
      </c>
      <c r="F23" s="28">
        <v>26794.22</v>
      </c>
      <c r="G23" s="28">
        <v>36829.8</v>
      </c>
      <c r="H23" s="28">
        <v>5916.49</v>
      </c>
      <c r="I23" s="28">
        <v>29831.06</v>
      </c>
      <c r="J23" s="28">
        <v>21981.04</v>
      </c>
      <c r="K23" s="28">
        <v>33019.37</v>
      </c>
      <c r="L23" s="28">
        <v>32525.07</v>
      </c>
      <c r="M23" s="28">
        <v>17491.31</v>
      </c>
      <c r="N23" s="28">
        <v>9869.46</v>
      </c>
      <c r="O23" s="28">
        <f t="shared" si="5"/>
        <v>317928.44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1320.64</v>
      </c>
      <c r="C26" s="28">
        <v>969.38</v>
      </c>
      <c r="D26" s="28">
        <v>920.37</v>
      </c>
      <c r="E26" s="28">
        <v>272.3</v>
      </c>
      <c r="F26" s="28">
        <v>822.34</v>
      </c>
      <c r="G26" s="28">
        <v>1165.43</v>
      </c>
      <c r="H26" s="28">
        <v>212.39</v>
      </c>
      <c r="I26" s="28">
        <v>811.45</v>
      </c>
      <c r="J26" s="28">
        <v>773.33</v>
      </c>
      <c r="K26" s="28">
        <v>1091.91</v>
      </c>
      <c r="L26" s="28">
        <v>1012.95</v>
      </c>
      <c r="M26" s="28">
        <v>487.41</v>
      </c>
      <c r="N26" s="28">
        <v>266.84</v>
      </c>
      <c r="O26" s="28">
        <f t="shared" si="5"/>
        <v>10126.740000000002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862.88</v>
      </c>
      <c r="L27" s="28">
        <v>753.86</v>
      </c>
      <c r="M27" s="28">
        <v>425.33</v>
      </c>
      <c r="N27" s="28">
        <v>223.57</v>
      </c>
      <c r="O27" s="28">
        <f t="shared" si="5"/>
        <v>7902.54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48697.57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391175.28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87710.57</v>
      </c>
      <c r="L30" s="28">
        <v>29863.75</v>
      </c>
      <c r="M30" s="28">
        <v>0</v>
      </c>
      <c r="N30" s="28">
        <v>0</v>
      </c>
      <c r="O30" s="28">
        <f>SUM(B30:N30)</f>
        <v>117574.32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-37382.4</v>
      </c>
      <c r="C33" s="28">
        <f aca="true" t="shared" si="7" ref="C33:O33">+C34+C36+C49+C50+C51+C56-C57</f>
        <v>-34179.2</v>
      </c>
      <c r="D33" s="28">
        <f t="shared" si="7"/>
        <v>-20517.2</v>
      </c>
      <c r="E33" s="28">
        <f t="shared" si="7"/>
        <v>-6696.8</v>
      </c>
      <c r="F33" s="28">
        <f t="shared" si="7"/>
        <v>-23372.8</v>
      </c>
      <c r="G33" s="28">
        <f t="shared" si="7"/>
        <v>-43956</v>
      </c>
      <c r="H33" s="28">
        <f t="shared" si="7"/>
        <v>-5975.2</v>
      </c>
      <c r="I33" s="28">
        <f t="shared" si="7"/>
        <v>-566967.5700000001</v>
      </c>
      <c r="J33" s="28">
        <f t="shared" si="7"/>
        <v>-24952.4</v>
      </c>
      <c r="K33" s="28">
        <f t="shared" si="7"/>
        <v>-735884</v>
      </c>
      <c r="L33" s="28">
        <f t="shared" si="7"/>
        <v>-677026.4</v>
      </c>
      <c r="M33" s="28">
        <f t="shared" si="7"/>
        <v>-15505.6</v>
      </c>
      <c r="N33" s="28">
        <f t="shared" si="7"/>
        <v>-10186</v>
      </c>
      <c r="O33" s="28">
        <f t="shared" si="7"/>
        <v>-2202601.57</v>
      </c>
    </row>
    <row r="34" spans="1:15" ht="18.75" customHeight="1">
      <c r="A34" s="26" t="s">
        <v>38</v>
      </c>
      <c r="B34" s="29">
        <f>+B35</f>
        <v>-37382.4</v>
      </c>
      <c r="C34" s="29">
        <f>+C35</f>
        <v>-34179.2</v>
      </c>
      <c r="D34" s="29">
        <f aca="true" t="shared" si="8" ref="D34:O34">+D35</f>
        <v>-20517.2</v>
      </c>
      <c r="E34" s="29">
        <f t="shared" si="8"/>
        <v>-6696.8</v>
      </c>
      <c r="F34" s="29">
        <f t="shared" si="8"/>
        <v>-23372.8</v>
      </c>
      <c r="G34" s="29">
        <f t="shared" si="8"/>
        <v>-43956</v>
      </c>
      <c r="H34" s="29">
        <f t="shared" si="8"/>
        <v>-5975.2</v>
      </c>
      <c r="I34" s="29">
        <f t="shared" si="8"/>
        <v>-42288.4</v>
      </c>
      <c r="J34" s="29">
        <f t="shared" si="8"/>
        <v>-24952.4</v>
      </c>
      <c r="K34" s="29">
        <f t="shared" si="8"/>
        <v>-15884</v>
      </c>
      <c r="L34" s="29">
        <f t="shared" si="8"/>
        <v>-11026.4</v>
      </c>
      <c r="M34" s="29">
        <f t="shared" si="8"/>
        <v>-15505.6</v>
      </c>
      <c r="N34" s="29">
        <f t="shared" si="8"/>
        <v>-10186</v>
      </c>
      <c r="O34" s="29">
        <f t="shared" si="8"/>
        <v>-291922.4</v>
      </c>
    </row>
    <row r="35" spans="1:26" ht="18.75" customHeight="1">
      <c r="A35" s="27" t="s">
        <v>39</v>
      </c>
      <c r="B35" s="16">
        <f>ROUND((-B9)*$G$3,2)</f>
        <v>-37382.4</v>
      </c>
      <c r="C35" s="16">
        <f aca="true" t="shared" si="9" ref="C35:N35">ROUND((-C9)*$G$3,2)</f>
        <v>-34179.2</v>
      </c>
      <c r="D35" s="16">
        <f t="shared" si="9"/>
        <v>-20517.2</v>
      </c>
      <c r="E35" s="16">
        <f t="shared" si="9"/>
        <v>-6696.8</v>
      </c>
      <c r="F35" s="16">
        <f t="shared" si="9"/>
        <v>-23372.8</v>
      </c>
      <c r="G35" s="16">
        <f t="shared" si="9"/>
        <v>-43956</v>
      </c>
      <c r="H35" s="16">
        <f t="shared" si="9"/>
        <v>-5975.2</v>
      </c>
      <c r="I35" s="16">
        <f t="shared" si="9"/>
        <v>-42288.4</v>
      </c>
      <c r="J35" s="16">
        <f t="shared" si="9"/>
        <v>-24952.4</v>
      </c>
      <c r="K35" s="16">
        <f t="shared" si="9"/>
        <v>-15884</v>
      </c>
      <c r="L35" s="16">
        <f t="shared" si="9"/>
        <v>-11026.4</v>
      </c>
      <c r="M35" s="16">
        <f t="shared" si="9"/>
        <v>-15505.6</v>
      </c>
      <c r="N35" s="16">
        <f t="shared" si="9"/>
        <v>-10186</v>
      </c>
      <c r="O35" s="30">
        <f aca="true" t="shared" si="10" ref="O35:O57">SUM(B35:N35)</f>
        <v>-291922.4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-567000</v>
      </c>
      <c r="J36" s="29">
        <f t="shared" si="11"/>
        <v>0</v>
      </c>
      <c r="K36" s="29">
        <f t="shared" si="11"/>
        <v>-720000</v>
      </c>
      <c r="L36" s="29">
        <f t="shared" si="11"/>
        <v>-666000</v>
      </c>
      <c r="M36" s="29">
        <f t="shared" si="11"/>
        <v>0</v>
      </c>
      <c r="N36" s="29">
        <f t="shared" si="11"/>
        <v>0</v>
      </c>
      <c r="O36" s="29">
        <f t="shared" si="11"/>
        <v>-1953000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-567000</v>
      </c>
      <c r="J43" s="31">
        <v>0</v>
      </c>
      <c r="K43" s="31">
        <v>-720000</v>
      </c>
      <c r="L43" s="31">
        <v>-666000</v>
      </c>
      <c r="M43" s="31">
        <v>0</v>
      </c>
      <c r="N43" s="31">
        <v>0</v>
      </c>
      <c r="O43" s="31">
        <f t="shared" si="10"/>
        <v>-1953000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942483.02</v>
      </c>
      <c r="C55" s="34">
        <f aca="true" t="shared" si="13" ref="C55:N55">+C20+C33</f>
        <v>665898.4099999999</v>
      </c>
      <c r="D55" s="34">
        <f t="shared" si="13"/>
        <v>638882.77</v>
      </c>
      <c r="E55" s="34">
        <f t="shared" si="13"/>
        <v>192342.84999999995</v>
      </c>
      <c r="F55" s="34">
        <f t="shared" si="13"/>
        <v>576994.4699999999</v>
      </c>
      <c r="G55" s="34">
        <f t="shared" si="13"/>
        <v>812163.7600000001</v>
      </c>
      <c r="H55" s="34">
        <f t="shared" si="13"/>
        <v>166687.86999999997</v>
      </c>
      <c r="I55" s="34">
        <f t="shared" si="13"/>
        <v>48697.56999999983</v>
      </c>
      <c r="J55" s="34">
        <f t="shared" si="13"/>
        <v>539839.66</v>
      </c>
      <c r="K55" s="34">
        <f t="shared" si="13"/>
        <v>67364.1000000001</v>
      </c>
      <c r="L55" s="34">
        <f t="shared" si="13"/>
        <v>70749.95999999996</v>
      </c>
      <c r="M55" s="34">
        <f t="shared" si="13"/>
        <v>354250.19</v>
      </c>
      <c r="N55" s="34">
        <f t="shared" si="13"/>
        <v>183434.80999999997</v>
      </c>
      <c r="O55" s="34">
        <f>SUM(B55:N55)</f>
        <v>5259789.44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-42320.83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-42320.83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942483.02</v>
      </c>
      <c r="C61" s="42">
        <f t="shared" si="14"/>
        <v>665898.41</v>
      </c>
      <c r="D61" s="42">
        <f t="shared" si="14"/>
        <v>638882.78</v>
      </c>
      <c r="E61" s="42">
        <f t="shared" si="14"/>
        <v>192342.85</v>
      </c>
      <c r="F61" s="42">
        <f t="shared" si="14"/>
        <v>576994.48</v>
      </c>
      <c r="G61" s="42">
        <f t="shared" si="14"/>
        <v>812163.75</v>
      </c>
      <c r="H61" s="42">
        <f t="shared" si="14"/>
        <v>166687.87</v>
      </c>
      <c r="I61" s="42">
        <f t="shared" si="14"/>
        <v>48697.57</v>
      </c>
      <c r="J61" s="42">
        <f t="shared" si="14"/>
        <v>539839.65</v>
      </c>
      <c r="K61" s="42">
        <f t="shared" si="14"/>
        <v>67364.1</v>
      </c>
      <c r="L61" s="42">
        <f t="shared" si="14"/>
        <v>70749.96</v>
      </c>
      <c r="M61" s="42">
        <f t="shared" si="14"/>
        <v>354250.19</v>
      </c>
      <c r="N61" s="42">
        <f t="shared" si="14"/>
        <v>183434.8</v>
      </c>
      <c r="O61" s="34">
        <f t="shared" si="14"/>
        <v>5259789.43</v>
      </c>
      <c r="Q61"/>
    </row>
    <row r="62" spans="1:18" ht="18.75" customHeight="1">
      <c r="A62" s="26" t="s">
        <v>54</v>
      </c>
      <c r="B62" s="42">
        <v>778836.23</v>
      </c>
      <c r="C62" s="42">
        <v>479439.15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1258275.38</v>
      </c>
      <c r="P62"/>
      <c r="Q62"/>
      <c r="R62" s="41"/>
    </row>
    <row r="63" spans="1:16" ht="18.75" customHeight="1">
      <c r="A63" s="26" t="s">
        <v>55</v>
      </c>
      <c r="B63" s="42">
        <v>163646.79</v>
      </c>
      <c r="C63" s="42">
        <v>186459.26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350106.05000000005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638882.78</v>
      </c>
      <c r="E64" s="43">
        <v>0</v>
      </c>
      <c r="F64" s="43">
        <v>0</v>
      </c>
      <c r="G64" s="43">
        <v>0</v>
      </c>
      <c r="H64" s="42">
        <v>166687.87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805570.65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192342.85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192342.85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576994.48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576994.48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812163.75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812163.75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48697.57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48697.57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539839.65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539839.65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67364.1</v>
      </c>
      <c r="L70" s="29">
        <v>70749.96</v>
      </c>
      <c r="M70" s="43">
        <v>0</v>
      </c>
      <c r="N70" s="43">
        <v>0</v>
      </c>
      <c r="O70" s="34">
        <f t="shared" si="15"/>
        <v>138114.06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354250.19</v>
      </c>
      <c r="N71" s="43">
        <v>0</v>
      </c>
      <c r="O71" s="34">
        <f t="shared" si="15"/>
        <v>354250.19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183434.8</v>
      </c>
      <c r="O72" s="46">
        <f t="shared" si="15"/>
        <v>183434.8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4.2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2024-04-09T16:58:06Z</dcterms:modified>
  <cp:category/>
  <cp:version/>
  <cp:contentType/>
  <cp:contentStatus/>
</cp:coreProperties>
</file>