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8904" windowHeight="6635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<sst xmlns="http://schemas.openxmlformats.org/spreadsheetml/2006/main" count="90" uniqueCount="87">
  <si>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</si>
  <si>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</si>
  <si>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</si>
  <si>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</si>
  <si>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</si>
  <si>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</si>
  <si>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</si>
  <si>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</si>
  <si>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</si>
  <si>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</si>
  <si>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</si>
  <si>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</si>
  <si>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</si>
  <si>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</si>
  <si>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</si>
  <si>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</si>
  <si>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</si>
  <si>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</si>
  <si>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</si>
  <si>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</si>
  <si>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</si>
  <si>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</si>
  <si>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</si>
  <si>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</si>
  <si>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</si>
  <si>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</si>
  <si>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</si>
  <si>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</si>
  <si>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</si>
  <si>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</si>
  <si>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</si>
  <si>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</si>
  <si>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</si>
  <si>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</si>
  <si>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</si>
  <si>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</si>
  <si>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</si>
  <si>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</si>
  <si>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</si>
  <si>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</si>
  <si>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</si>
  <si>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</si>
  <si>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</si>
  <si>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</si>
  <si>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</si>
  <si>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</si>
  <si>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</si>
  <si>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</si>
  <si>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</si>
  <si>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</si>
  <si>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</si>
  <si>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</si>
  <si>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</si>
  <si>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</si>
  <si>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</si>
  <si>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</si>
  <si>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</si>
  <si>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</si>
  <si>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</si>
  <si>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</si>
  <si>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</si>
  <si>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</si>
  <si>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</si>
  <si>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</si>
  <si>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</si>
  <si>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</si>
  <si>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</si>
  <si>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</si>
  <si>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</si>
  <si>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</si>
  <si>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</si>
  <si>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</si>
  <si>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</si>
  <si>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</si>
  <si>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</si>
  <si>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</si>
  <si>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</si>
  <si>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</si>
  <si>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</si>
  <si>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</si>
  <si>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</si>
  <si>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</si>
  <si>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</si>
  <si>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</si>
  <si>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28/03/24 - VENCIMENTO 05/04/24</t>
  </si>
  <si>
    <t>5.0. Remuneração Veículos Elétricos</t>
  </si>
  <si>
    <t>5.1.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</si>
</sst>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393492</v>
      </c>
      <c r="C7" s="9">
        <f t="shared" si="0"/>
        <v>256948</v>
      </c>
      <c r="D7" s="9">
        <f t="shared" si="0"/>
        <v>238272</v>
      </c>
      <c r="E7" s="9">
        <f t="shared" si="0"/>
        <v>70112</v>
      </c>
      <c r="F7" s="9">
        <f t="shared" si="0"/>
        <v>247912</v>
      </c>
      <c r="G7" s="9">
        <f t="shared" si="0"/>
        <v>381476</v>
      </c>
      <c r="H7" s="9">
        <f t="shared" si="0"/>
        <v>49496</v>
      </c>
      <c r="I7" s="9">
        <f t="shared" si="0"/>
        <v>305576</v>
      </c>
      <c r="J7" s="9">
        <f t="shared" si="0"/>
        <v>213326</v>
      </c>
      <c r="K7" s="9">
        <f t="shared" si="0"/>
        <v>313570</v>
      </c>
      <c r="L7" s="9">
        <f t="shared" si="0"/>
        <v>246515</v>
      </c>
      <c r="M7" s="9">
        <f t="shared" si="0"/>
        <v>138167</v>
      </c>
      <c r="N7" s="9">
        <f t="shared" si="0"/>
        <v>79553</v>
      </c>
      <c r="O7" s="9">
        <f t="shared" si="0"/>
        <v>2934415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9784</v>
      </c>
      <c r="C8" s="11">
        <f t="shared" si="1"/>
        <v>9520</v>
      </c>
      <c r="D8" s="11">
        <f t="shared" si="1"/>
        <v>5376</v>
      </c>
      <c r="E8" s="11">
        <f t="shared" si="1"/>
        <v>1843</v>
      </c>
      <c r="F8" s="11">
        <f t="shared" si="1"/>
        <v>6889</v>
      </c>
      <c r="G8" s="11">
        <f t="shared" si="1"/>
        <v>12791</v>
      </c>
      <c r="H8" s="11">
        <f t="shared" si="1"/>
        <v>1841</v>
      </c>
      <c r="I8" s="11">
        <f t="shared" si="1"/>
        <v>14419</v>
      </c>
      <c r="J8" s="11">
        <f t="shared" si="1"/>
        <v>7719</v>
      </c>
      <c r="K8" s="11">
        <f t="shared" si="1"/>
        <v>4536</v>
      </c>
      <c r="L8" s="11">
        <f t="shared" si="1"/>
        <v>3311</v>
      </c>
      <c r="M8" s="11">
        <f t="shared" si="1"/>
        <v>5655</v>
      </c>
      <c r="N8" s="11">
        <f t="shared" si="1"/>
        <v>3346</v>
      </c>
      <c r="O8" s="11">
        <f t="shared" si="1"/>
        <v>87030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9784</v>
      </c>
      <c r="C9" s="11">
        <v>9520</v>
      </c>
      <c r="D9" s="11">
        <v>5376</v>
      </c>
      <c r="E9" s="11">
        <v>1843</v>
      </c>
      <c r="F9" s="11">
        <v>6889</v>
      </c>
      <c r="G9" s="11">
        <v>12791</v>
      </c>
      <c r="H9" s="11">
        <v>1841</v>
      </c>
      <c r="I9" s="11">
        <v>14419</v>
      </c>
      <c r="J9" s="11">
        <v>7719</v>
      </c>
      <c r="K9" s="11">
        <v>4536</v>
      </c>
      <c r="L9" s="11">
        <v>3309</v>
      </c>
      <c r="M9" s="11">
        <v>5655</v>
      </c>
      <c r="N9" s="11">
        <v>3336</v>
      </c>
      <c r="O9" s="11">
        <f>SUM(B9:N9)</f>
        <v>87018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383708</v>
      </c>
      <c r="C11" s="13">
        <v>247428</v>
      </c>
      <c r="D11" s="13">
        <v>232896</v>
      </c>
      <c r="E11" s="13">
        <v>68269</v>
      </c>
      <c r="F11" s="13">
        <v>241023</v>
      </c>
      <c r="G11" s="13">
        <v>368685</v>
      </c>
      <c r="H11" s="13">
        <v>47655</v>
      </c>
      <c r="I11" s="13">
        <v>291157</v>
      </c>
      <c r="J11" s="13">
        <v>205607</v>
      </c>
      <c r="K11" s="13">
        <v>309034</v>
      </c>
      <c r="L11" s="13">
        <v>243204</v>
      </c>
      <c r="M11" s="13">
        <v>132512</v>
      </c>
      <c r="N11" s="13">
        <v>76207</v>
      </c>
      <c r="O11" s="11">
        <f>SUM(B11:N11)</f>
        <v>2847385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27502</v>
      </c>
      <c r="C12" s="13">
        <v>21769</v>
      </c>
      <c r="D12" s="13">
        <v>17280</v>
      </c>
      <c r="E12" s="13">
        <v>7318</v>
      </c>
      <c r="F12" s="13">
        <v>21347</v>
      </c>
      <c r="G12" s="13">
        <v>34505</v>
      </c>
      <c r="H12" s="13">
        <v>4761</v>
      </c>
      <c r="I12" s="13">
        <v>27653</v>
      </c>
      <c r="J12" s="13">
        <v>17987</v>
      </c>
      <c r="K12" s="13">
        <v>21783</v>
      </c>
      <c r="L12" s="13">
        <v>16666</v>
      </c>
      <c r="M12" s="13">
        <v>7028</v>
      </c>
      <c r="N12" s="13">
        <v>3365</v>
      </c>
      <c r="O12" s="11">
        <f>SUM(B12:N12)</f>
        <v>228964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356206</v>
      </c>
      <c r="C13" s="15">
        <f t="shared" si="2"/>
        <v>225659</v>
      </c>
      <c r="D13" s="15">
        <f t="shared" si="2"/>
        <v>215616</v>
      </c>
      <c r="E13" s="15">
        <f t="shared" si="2"/>
        <v>60951</v>
      </c>
      <c r="F13" s="15">
        <f t="shared" si="2"/>
        <v>219676</v>
      </c>
      <c r="G13" s="15">
        <f t="shared" si="2"/>
        <v>334180</v>
      </c>
      <c r="H13" s="15">
        <f t="shared" si="2"/>
        <v>42894</v>
      </c>
      <c r="I13" s="15">
        <f t="shared" si="2"/>
        <v>263504</v>
      </c>
      <c r="J13" s="15">
        <f t="shared" si="2"/>
        <v>187620</v>
      </c>
      <c r="K13" s="15">
        <f t="shared" si="2"/>
        <v>287251</v>
      </c>
      <c r="L13" s="15">
        <f t="shared" si="2"/>
        <v>226538</v>
      </c>
      <c r="M13" s="15">
        <f t="shared" si="2"/>
        <v>125484</v>
      </c>
      <c r="N13" s="15">
        <f t="shared" si="2"/>
        <v>72842</v>
      </c>
      <c r="O13" s="11">
        <f>SUM(B13:N13)</f>
        <v>2618421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1.202305864949707</v>
      </c>
      <c r="C18" s="19">
        <v>1.296491165876899</v>
      </c>
      <c r="D18" s="19">
        <v>1.44826530111826</v>
      </c>
      <c r="E18" s="19">
        <v>0.872315245621346</v>
      </c>
      <c r="F18" s="19">
        <v>1.280140708174532</v>
      </c>
      <c r="G18" s="19">
        <v>1.401072516278191</v>
      </c>
      <c r="H18" s="19">
        <v>1.518186378937616</v>
      </c>
      <c r="I18" s="19">
        <v>1.14100453196624</v>
      </c>
      <c r="J18" s="19">
        <v>1.344066431520602</v>
      </c>
      <c r="K18" s="19">
        <v>1.175632326824995</v>
      </c>
      <c r="L18" s="19">
        <v>1.275972768891196</v>
      </c>
      <c r="M18" s="19">
        <v>1.168293338742791</v>
      </c>
      <c r="N18" s="19">
        <v>1.146369008701481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1525980.09</v>
      </c>
      <c r="C20" s="24">
        <f aca="true" t="shared" si="3" ref="C20:O20">SUM(C21:C32)</f>
        <v>1085779.04</v>
      </c>
      <c r="D20" s="24">
        <f t="shared" si="3"/>
        <v>973864.1699999999</v>
      </c>
      <c r="E20" s="24">
        <f t="shared" si="3"/>
        <v>302662.99999999994</v>
      </c>
      <c r="F20" s="24">
        <f t="shared" si="3"/>
        <v>1053030.74</v>
      </c>
      <c r="G20" s="24">
        <f t="shared" si="3"/>
        <v>1471640.0399999998</v>
      </c>
      <c r="H20" s="24">
        <f t="shared" si="3"/>
        <v>291450.73999999993</v>
      </c>
      <c r="I20" s="24">
        <f t="shared" si="3"/>
        <v>1154591.54</v>
      </c>
      <c r="J20" s="24">
        <f t="shared" si="3"/>
        <v>936622.5800000001</v>
      </c>
      <c r="K20" s="24">
        <f t="shared" si="3"/>
        <v>1237766.6400000001</v>
      </c>
      <c r="L20" s="24">
        <f t="shared" si="3"/>
        <v>1151974.1500000001</v>
      </c>
      <c r="M20" s="24">
        <f t="shared" si="3"/>
        <v>667019.5</v>
      </c>
      <c r="N20" s="24">
        <f t="shared" si="3"/>
        <v>337481.45999999996</v>
      </c>
      <c r="O20" s="24">
        <f t="shared" si="3"/>
        <v>12189863.69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1161588.38</v>
      </c>
      <c r="C21" s="28">
        <f aca="true" t="shared" si="4" ref="C21:N21">ROUND((C15+C16)*C7,2)</f>
        <v>783588.62</v>
      </c>
      <c r="D21" s="28">
        <f t="shared" si="4"/>
        <v>637258.46</v>
      </c>
      <c r="E21" s="28">
        <f t="shared" si="4"/>
        <v>320341.73</v>
      </c>
      <c r="F21" s="28">
        <f t="shared" si="4"/>
        <v>768502.41</v>
      </c>
      <c r="G21" s="28">
        <f t="shared" si="4"/>
        <v>972992.69</v>
      </c>
      <c r="H21" s="28">
        <f t="shared" si="4"/>
        <v>169504</v>
      </c>
      <c r="I21" s="28">
        <f t="shared" si="4"/>
        <v>925314.69</v>
      </c>
      <c r="J21" s="28">
        <f t="shared" si="4"/>
        <v>649727</v>
      </c>
      <c r="K21" s="28">
        <f t="shared" si="4"/>
        <v>902736.67</v>
      </c>
      <c r="L21" s="28">
        <f t="shared" si="4"/>
        <v>808076.17</v>
      </c>
      <c r="M21" s="28">
        <f t="shared" si="4"/>
        <v>522616.68</v>
      </c>
      <c r="N21" s="28">
        <f t="shared" si="4"/>
        <v>271808.74</v>
      </c>
      <c r="O21" s="28">
        <f aca="true" t="shared" si="5" ref="O21:O29">SUM(B21:N21)</f>
        <v>8894056.24</v>
      </c>
    </row>
    <row r="22" spans="1:23" ht="18.75" customHeight="1">
      <c r="A22" s="26" t="s">
        <v>33</v>
      </c>
      <c r="B22" s="28">
        <f>IF(B18&lt;&gt;0,ROUND((B18-1)*B21,2),0)</f>
        <v>234996.14</v>
      </c>
      <c r="C22" s="28">
        <f aca="true" t="shared" si="6" ref="C22:N22">IF(C18&lt;&gt;0,ROUND((C18-1)*C21,2),0)</f>
        <v>232327.1</v>
      </c>
      <c r="D22" s="28">
        <f t="shared" si="6"/>
        <v>285660.86</v>
      </c>
      <c r="E22" s="28">
        <f t="shared" si="6"/>
        <v>-40902.76</v>
      </c>
      <c r="F22" s="28">
        <f t="shared" si="6"/>
        <v>215288.81</v>
      </c>
      <c r="G22" s="28">
        <f t="shared" si="6"/>
        <v>390240.63</v>
      </c>
      <c r="H22" s="28">
        <f t="shared" si="6"/>
        <v>87834.66</v>
      </c>
      <c r="I22" s="28">
        <f t="shared" si="6"/>
        <v>130473.56</v>
      </c>
      <c r="J22" s="28">
        <f t="shared" si="6"/>
        <v>223549.25</v>
      </c>
      <c r="K22" s="28">
        <f t="shared" si="6"/>
        <v>158549.74</v>
      </c>
      <c r="L22" s="28">
        <f t="shared" si="6"/>
        <v>223007.02</v>
      </c>
      <c r="M22" s="28">
        <f t="shared" si="6"/>
        <v>87952.91</v>
      </c>
      <c r="N22" s="28">
        <f t="shared" si="6"/>
        <v>39784.38</v>
      </c>
      <c r="O22" s="28">
        <f t="shared" si="5"/>
        <v>2268762.3</v>
      </c>
      <c r="W22" s="51"/>
    </row>
    <row r="23" spans="1:15" ht="18.75" customHeight="1">
      <c r="A23" s="26" t="s">
        <v>34</v>
      </c>
      <c r="B23" s="28">
        <v>65342.74</v>
      </c>
      <c r="C23" s="28">
        <v>41470.53</v>
      </c>
      <c r="D23" s="28">
        <v>30765.22</v>
      </c>
      <c r="E23" s="28">
        <v>12234.05</v>
      </c>
      <c r="F23" s="28">
        <v>39321.12</v>
      </c>
      <c r="G23" s="28">
        <v>62690.96</v>
      </c>
      <c r="H23" s="28">
        <v>7980.13</v>
      </c>
      <c r="I23" s="28">
        <v>44693.53</v>
      </c>
      <c r="J23" s="28">
        <v>34142.9</v>
      </c>
      <c r="K23" s="28">
        <v>46675.76</v>
      </c>
      <c r="L23" s="28">
        <v>47989.56</v>
      </c>
      <c r="M23" s="28">
        <v>24630.64</v>
      </c>
      <c r="N23" s="28">
        <v>15053.8</v>
      </c>
      <c r="O23" s="28">
        <f t="shared" si="5"/>
        <v>472990.94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827.79</v>
      </c>
      <c r="D26" s="28">
        <v>746.1</v>
      </c>
      <c r="E26" s="28">
        <v>228.73</v>
      </c>
      <c r="F26" s="28">
        <v>800.56</v>
      </c>
      <c r="G26" s="28">
        <v>1113.7</v>
      </c>
      <c r="H26" s="28">
        <v>209.67</v>
      </c>
      <c r="I26" s="28">
        <v>860.46</v>
      </c>
      <c r="J26" s="28">
        <v>707.97</v>
      </c>
      <c r="K26" s="28">
        <v>931.26</v>
      </c>
      <c r="L26" s="28">
        <v>865.91</v>
      </c>
      <c r="M26" s="28">
        <v>495.58</v>
      </c>
      <c r="N26" s="28">
        <v>258.67</v>
      </c>
      <c r="O26" s="28">
        <f t="shared" si="5"/>
        <v>9190.050000000001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81250.57</v>
      </c>
      <c r="L30" s="28">
        <v>28594.18</v>
      </c>
      <c r="M30" s="28">
        <v>0</v>
      </c>
      <c r="N30" s="28">
        <v>0</v>
      </c>
      <c r="O30" s="28">
        <f>SUM(B30:N30)</f>
        <v>109844.75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-47207.6</v>
      </c>
      <c r="C33" s="28">
        <f aca="true" t="shared" si="7" ref="C33:O33">+C34+C36+C49+C50+C51+C56-C57</f>
        <v>-48078.8</v>
      </c>
      <c r="D33" s="28">
        <f t="shared" si="7"/>
        <v>-35732.4</v>
      </c>
      <c r="E33" s="28">
        <f t="shared" si="7"/>
        <v>-8307.2</v>
      </c>
      <c r="F33" s="28">
        <f t="shared" si="7"/>
        <v>-72089.6</v>
      </c>
      <c r="G33" s="28">
        <f t="shared" si="7"/>
        <v>-91290.9</v>
      </c>
      <c r="H33" s="28">
        <f t="shared" si="7"/>
        <v>-10080.4</v>
      </c>
      <c r="I33" s="28">
        <f t="shared" si="7"/>
        <v>-63839.6</v>
      </c>
      <c r="J33" s="28">
        <f t="shared" si="7"/>
        <v>-34755.6</v>
      </c>
      <c r="K33" s="28">
        <f t="shared" si="7"/>
        <v>-21542.4</v>
      </c>
      <c r="L33" s="28">
        <f t="shared" si="7"/>
        <v>-18057.539999999943</v>
      </c>
      <c r="M33" s="28">
        <f t="shared" si="7"/>
        <v>-64816.99</v>
      </c>
      <c r="N33" s="28">
        <f t="shared" si="7"/>
        <v>-17252.4</v>
      </c>
      <c r="O33" s="28">
        <f t="shared" si="7"/>
        <v>-533051.4299999999</v>
      </c>
    </row>
    <row r="34" spans="1:15" ht="18.75" customHeight="1">
      <c r="A34" s="26" t="s">
        <v>38</v>
      </c>
      <c r="B34" s="29">
        <f>+B35</f>
        <v>-43049.6</v>
      </c>
      <c r="C34" s="29">
        <f>+C35</f>
        <v>-41888</v>
      </c>
      <c r="D34" s="29">
        <f aca="true" t="shared" si="8" ref="D34:O34">+D35</f>
        <v>-23654.4</v>
      </c>
      <c r="E34" s="29">
        <f t="shared" si="8"/>
        <v>-8109.2</v>
      </c>
      <c r="F34" s="29">
        <f t="shared" si="8"/>
        <v>-30311.6</v>
      </c>
      <c r="G34" s="29">
        <f t="shared" si="8"/>
        <v>-56280.4</v>
      </c>
      <c r="H34" s="29">
        <f t="shared" si="8"/>
        <v>-8100.4</v>
      </c>
      <c r="I34" s="29">
        <f t="shared" si="8"/>
        <v>-63443.6</v>
      </c>
      <c r="J34" s="29">
        <f t="shared" si="8"/>
        <v>-33963.6</v>
      </c>
      <c r="K34" s="29">
        <f t="shared" si="8"/>
        <v>-19958.4</v>
      </c>
      <c r="L34" s="29">
        <f t="shared" si="8"/>
        <v>-14559.6</v>
      </c>
      <c r="M34" s="29">
        <f t="shared" si="8"/>
        <v>-24882</v>
      </c>
      <c r="N34" s="29">
        <f t="shared" si="8"/>
        <v>-14678.4</v>
      </c>
      <c r="O34" s="29">
        <f t="shared" si="8"/>
        <v>-382879.19999999995</v>
      </c>
    </row>
    <row r="35" spans="1:26" ht="18.75" customHeight="1">
      <c r="A35" s="27" t="s">
        <v>39</v>
      </c>
      <c r="B35" s="16">
        <f>ROUND((-B9)*$G$3,2)</f>
        <v>-43049.6</v>
      </c>
      <c r="C35" s="16">
        <f aca="true" t="shared" si="9" ref="C35:N35">ROUND((-C9)*$G$3,2)</f>
        <v>-41888</v>
      </c>
      <c r="D35" s="16">
        <f t="shared" si="9"/>
        <v>-23654.4</v>
      </c>
      <c r="E35" s="16">
        <f t="shared" si="9"/>
        <v>-8109.2</v>
      </c>
      <c r="F35" s="16">
        <f t="shared" si="9"/>
        <v>-30311.6</v>
      </c>
      <c r="G35" s="16">
        <f t="shared" si="9"/>
        <v>-56280.4</v>
      </c>
      <c r="H35" s="16">
        <f t="shared" si="9"/>
        <v>-8100.4</v>
      </c>
      <c r="I35" s="16">
        <f t="shared" si="9"/>
        <v>-63443.6</v>
      </c>
      <c r="J35" s="16">
        <f t="shared" si="9"/>
        <v>-33963.6</v>
      </c>
      <c r="K35" s="16">
        <f t="shared" si="9"/>
        <v>-19958.4</v>
      </c>
      <c r="L35" s="16">
        <f t="shared" si="9"/>
        <v>-14559.6</v>
      </c>
      <c r="M35" s="16">
        <f t="shared" si="9"/>
        <v>-24882</v>
      </c>
      <c r="N35" s="16">
        <f t="shared" si="9"/>
        <v>-14678.4</v>
      </c>
      <c r="O35" s="30">
        <f aca="true" t="shared" si="10" ref="O35:O57">SUM(B35:N35)</f>
        <v>-382879.19999999995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-4158</v>
      </c>
      <c r="C36" s="29">
        <f aca="true" t="shared" si="11" ref="C36:O36">SUM(C37:C47)</f>
        <v>-6190.8</v>
      </c>
      <c r="D36" s="29">
        <f t="shared" si="11"/>
        <v>-12078</v>
      </c>
      <c r="E36" s="29">
        <f t="shared" si="11"/>
        <v>-198</v>
      </c>
      <c r="F36" s="29">
        <f t="shared" si="11"/>
        <v>-41778</v>
      </c>
      <c r="G36" s="29">
        <f t="shared" si="11"/>
        <v>-35010.5</v>
      </c>
      <c r="H36" s="29">
        <f t="shared" si="11"/>
        <v>-1980</v>
      </c>
      <c r="I36" s="29">
        <f t="shared" si="11"/>
        <v>-396</v>
      </c>
      <c r="J36" s="29">
        <f t="shared" si="11"/>
        <v>-792</v>
      </c>
      <c r="K36" s="29">
        <f t="shared" si="11"/>
        <v>-1584</v>
      </c>
      <c r="L36" s="29">
        <f t="shared" si="11"/>
        <v>-3497.939999999944</v>
      </c>
      <c r="M36" s="29">
        <f t="shared" si="11"/>
        <v>-39934.99</v>
      </c>
      <c r="N36" s="29">
        <f t="shared" si="11"/>
        <v>-2574</v>
      </c>
      <c r="O36" s="29">
        <f t="shared" si="11"/>
        <v>-150172.22999999998</v>
      </c>
    </row>
    <row r="37" spans="1:26" ht="18.75" customHeight="1">
      <c r="A37" s="27" t="s">
        <v>41</v>
      </c>
      <c r="B37" s="31">
        <v>-4158</v>
      </c>
      <c r="C37" s="31">
        <v>-6190.8</v>
      </c>
      <c r="D37" s="31">
        <v>-12078</v>
      </c>
      <c r="E37" s="31">
        <v>-198</v>
      </c>
      <c r="F37" s="31">
        <v>-41778</v>
      </c>
      <c r="G37" s="31">
        <v>-35010.5</v>
      </c>
      <c r="H37" s="31">
        <v>-1980</v>
      </c>
      <c r="I37" s="31">
        <v>-396</v>
      </c>
      <c r="J37" s="31">
        <v>-792</v>
      </c>
      <c r="K37" s="31">
        <v>-1584</v>
      </c>
      <c r="L37" s="31">
        <v>-3497.94</v>
      </c>
      <c r="M37" s="31">
        <v>-39934.99</v>
      </c>
      <c r="N37" s="31">
        <v>-2574</v>
      </c>
      <c r="O37" s="31">
        <f t="shared" si="10"/>
        <v>-150172.23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1478772.49</v>
      </c>
      <c r="C55" s="34">
        <f aca="true" t="shared" si="13" ref="C55:N55">+C20+C33</f>
        <v>1037700.24</v>
      </c>
      <c r="D55" s="34">
        <f t="shared" si="13"/>
        <v>938131.7699999999</v>
      </c>
      <c r="E55" s="34">
        <f t="shared" si="13"/>
        <v>294355.79999999993</v>
      </c>
      <c r="F55" s="34">
        <f t="shared" si="13"/>
        <v>980941.14</v>
      </c>
      <c r="G55" s="34">
        <f t="shared" si="13"/>
        <v>1380349.14</v>
      </c>
      <c r="H55" s="34">
        <f t="shared" si="13"/>
        <v>281370.3399999999</v>
      </c>
      <c r="I55" s="34">
        <f t="shared" si="13"/>
        <v>1090751.94</v>
      </c>
      <c r="J55" s="34">
        <f t="shared" si="13"/>
        <v>901866.9800000001</v>
      </c>
      <c r="K55" s="34">
        <f t="shared" si="13"/>
        <v>1216224.2400000002</v>
      </c>
      <c r="L55" s="34">
        <f t="shared" si="13"/>
        <v>1133916.61</v>
      </c>
      <c r="M55" s="34">
        <f t="shared" si="13"/>
        <v>602202.51</v>
      </c>
      <c r="N55" s="34">
        <f t="shared" si="13"/>
        <v>320229.05999999994</v>
      </c>
      <c r="O55" s="34">
        <f>SUM(B55:N55)</f>
        <v>11656812.26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1478772.49</v>
      </c>
      <c r="C61" s="42">
        <f t="shared" si="14"/>
        <v>1037700.24</v>
      </c>
      <c r="D61" s="42">
        <f t="shared" si="14"/>
        <v>938131.77</v>
      </c>
      <c r="E61" s="42">
        <f t="shared" si="14"/>
        <v>294355.8</v>
      </c>
      <c r="F61" s="42">
        <f t="shared" si="14"/>
        <v>980941.14</v>
      </c>
      <c r="G61" s="42">
        <f t="shared" si="14"/>
        <v>1380349.13</v>
      </c>
      <c r="H61" s="42">
        <f t="shared" si="14"/>
        <v>281370.35</v>
      </c>
      <c r="I61" s="42">
        <f t="shared" si="14"/>
        <v>1090751.94</v>
      </c>
      <c r="J61" s="42">
        <f t="shared" si="14"/>
        <v>901866.98</v>
      </c>
      <c r="K61" s="42">
        <f t="shared" si="14"/>
        <v>1216224.24</v>
      </c>
      <c r="L61" s="42">
        <f t="shared" si="14"/>
        <v>1133916.61</v>
      </c>
      <c r="M61" s="42">
        <f t="shared" si="14"/>
        <v>602202.5</v>
      </c>
      <c r="N61" s="42">
        <f t="shared" si="14"/>
        <v>320229.05</v>
      </c>
      <c r="O61" s="34">
        <f t="shared" si="14"/>
        <v>11656812.24</v>
      </c>
      <c r="Q61"/>
    </row>
    <row r="62" spans="1:18" ht="18.75" customHeight="1">
      <c r="A62" s="26" t="s">
        <v>54</v>
      </c>
      <c r="B62" s="42">
        <v>1215912.15</v>
      </c>
      <c r="C62" s="42">
        <v>743418.45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1959330.5999999999</v>
      </c>
      <c r="P62"/>
      <c r="Q62"/>
      <c r="R62" s="41"/>
    </row>
    <row r="63" spans="1:16" ht="18.75" customHeight="1">
      <c r="A63" s="26" t="s">
        <v>55</v>
      </c>
      <c r="B63" s="42">
        <v>262860.34</v>
      </c>
      <c r="C63" s="42">
        <v>294281.79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557142.13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938131.77</v>
      </c>
      <c r="E64" s="43">
        <v>0</v>
      </c>
      <c r="F64" s="43">
        <v>0</v>
      </c>
      <c r="G64" s="43">
        <v>0</v>
      </c>
      <c r="H64" s="42">
        <v>281370.35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1219502.12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294355.8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294355.8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980941.14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980941.14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1380349.13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1380349.13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1090751.94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1090751.94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901866.98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901866.98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1216224.24</v>
      </c>
      <c r="L70" s="29">
        <v>1133916.61</v>
      </c>
      <c r="M70" s="43">
        <v>0</v>
      </c>
      <c r="N70" s="43">
        <v>0</v>
      </c>
      <c r="O70" s="34">
        <f t="shared" si="15"/>
        <v>2350140.85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602202.5</v>
      </c>
      <c r="N71" s="43">
        <v>0</v>
      </c>
      <c r="O71" s="34">
        <f t="shared" si="15"/>
        <v>602202.5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320229.05</v>
      </c>
      <c r="O72" s="46">
        <f t="shared" si="15"/>
        <v>320229.05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2024-04-09T15:05:19Z</dcterms:modified>
  <cp:category/>
  <cp:version/>
  <cp:contentType/>
  <cp:contentStatus/>
</cp:coreProperties>
</file>