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<sst xmlns="http://schemas.openxmlformats.org/spreadsheetml/2006/main" count="90" uniqueCount="87">
  <si>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</si>
  <si>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</si>
  <si>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</si>
  <si>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</si>
  <si>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</si>
  <si>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</si>
  <si>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</si>
  <si>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</si>
  <si>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</si>
  <si>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</si>
  <si>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</si>
  <si>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</si>
  <si>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</si>
  <si>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</si>
  <si>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</si>
  <si>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</si>
  <si>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</si>
  <si>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</si>
  <si>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</si>
  <si>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</si>
  <si>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</si>
  <si>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</si>
  <si>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</si>
  <si>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</si>
  <si>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</si>
  <si>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</si>
  <si>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</si>
  <si>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</si>
  <si>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</si>
  <si>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</si>
  <si>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</si>
  <si>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</si>
  <si>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</si>
  <si>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</si>
  <si>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</si>
  <si>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</si>
  <si>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</si>
  <si>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</si>
  <si>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</si>
  <si>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</si>
  <si>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</si>
  <si>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</si>
  <si>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</si>
  <si>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</si>
  <si>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</si>
  <si>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</si>
  <si>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</si>
  <si>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</si>
  <si>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</si>
  <si>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</si>
  <si>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</si>
  <si>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</si>
  <si>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</si>
  <si>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</si>
  <si>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</si>
  <si>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</si>
  <si>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</si>
  <si>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</si>
  <si>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</si>
  <si>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</si>
  <si>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</si>
  <si>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</si>
  <si>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</si>
  <si>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</si>
  <si>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</si>
  <si>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</si>
  <si>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</si>
  <si>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</si>
  <si>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</si>
  <si>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</si>
  <si>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</si>
  <si>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</si>
  <si>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</si>
  <si>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</si>
  <si>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</si>
  <si>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</si>
  <si>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</si>
  <si>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</si>
  <si>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</si>
  <si>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</si>
  <si>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</si>
  <si>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</si>
  <si>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</si>
  <si>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25/03/24 - VENCIMENTO 02/04/24</t>
  </si>
  <si>
    <t>5.0. Remuneração Veículos Elétricos</t>
  </si>
  <si>
    <t>5.1. Remuneração Aquático</t>
  </si>
  <si>
    <t>4. Remuneração Bruta do Operador (4.1 + 4.2 +....+ 5.1)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</si>
</sst>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396879</v>
      </c>
      <c r="C7" s="9">
        <f t="shared" si="0"/>
        <v>261311</v>
      </c>
      <c r="D7" s="9">
        <f t="shared" si="0"/>
        <v>235489</v>
      </c>
      <c r="E7" s="9">
        <f t="shared" si="0"/>
        <v>71191</v>
      </c>
      <c r="F7" s="9">
        <f t="shared" si="0"/>
        <v>248984</v>
      </c>
      <c r="G7" s="9">
        <f t="shared" si="0"/>
        <v>386725</v>
      </c>
      <c r="H7" s="9">
        <f t="shared" si="0"/>
        <v>48846</v>
      </c>
      <c r="I7" s="9">
        <f t="shared" si="0"/>
        <v>299007</v>
      </c>
      <c r="J7" s="9">
        <f t="shared" si="0"/>
        <v>213634</v>
      </c>
      <c r="K7" s="9">
        <f t="shared" si="0"/>
        <v>306747</v>
      </c>
      <c r="L7" s="9">
        <f t="shared" si="0"/>
        <v>237233</v>
      </c>
      <c r="M7" s="9">
        <f t="shared" si="0"/>
        <v>134592</v>
      </c>
      <c r="N7" s="9">
        <f t="shared" si="0"/>
        <v>84584</v>
      </c>
      <c r="O7" s="9">
        <f t="shared" si="0"/>
        <v>2925222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10158</v>
      </c>
      <c r="C8" s="11">
        <f t="shared" si="1"/>
        <v>9562</v>
      </c>
      <c r="D8" s="11">
        <f t="shared" si="1"/>
        <v>5595</v>
      </c>
      <c r="E8" s="11">
        <f t="shared" si="1"/>
        <v>1896</v>
      </c>
      <c r="F8" s="11">
        <f t="shared" si="1"/>
        <v>7274</v>
      </c>
      <c r="G8" s="11">
        <f t="shared" si="1"/>
        <v>13200</v>
      </c>
      <c r="H8" s="11">
        <f t="shared" si="1"/>
        <v>1737</v>
      </c>
      <c r="I8" s="11">
        <f t="shared" si="1"/>
        <v>13802</v>
      </c>
      <c r="J8" s="11">
        <f t="shared" si="1"/>
        <v>7668</v>
      </c>
      <c r="K8" s="11">
        <f t="shared" si="1"/>
        <v>4585</v>
      </c>
      <c r="L8" s="11">
        <f t="shared" si="1"/>
        <v>3402</v>
      </c>
      <c r="M8" s="11">
        <f t="shared" si="1"/>
        <v>5503</v>
      </c>
      <c r="N8" s="11">
        <f t="shared" si="1"/>
        <v>3407</v>
      </c>
      <c r="O8" s="11">
        <f t="shared" si="1"/>
        <v>87789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10158</v>
      </c>
      <c r="C9" s="11">
        <v>9562</v>
      </c>
      <c r="D9" s="11">
        <v>5595</v>
      </c>
      <c r="E9" s="11">
        <v>1896</v>
      </c>
      <c r="F9" s="11">
        <v>7274</v>
      </c>
      <c r="G9" s="11">
        <v>13200</v>
      </c>
      <c r="H9" s="11">
        <v>1737</v>
      </c>
      <c r="I9" s="11">
        <v>13802</v>
      </c>
      <c r="J9" s="11">
        <v>7668</v>
      </c>
      <c r="K9" s="11">
        <v>4585</v>
      </c>
      <c r="L9" s="11">
        <v>3398</v>
      </c>
      <c r="M9" s="11">
        <v>5503</v>
      </c>
      <c r="N9" s="11">
        <v>3397</v>
      </c>
      <c r="O9" s="11">
        <f>SUM(B9:N9)</f>
        <v>87775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386721</v>
      </c>
      <c r="C11" s="13">
        <v>251749</v>
      </c>
      <c r="D11" s="13">
        <v>229894</v>
      </c>
      <c r="E11" s="13">
        <v>69295</v>
      </c>
      <c r="F11" s="13">
        <v>241710</v>
      </c>
      <c r="G11" s="13">
        <v>373525</v>
      </c>
      <c r="H11" s="13">
        <v>47109</v>
      </c>
      <c r="I11" s="13">
        <v>285205</v>
      </c>
      <c r="J11" s="13">
        <v>205966</v>
      </c>
      <c r="K11" s="13">
        <v>302162</v>
      </c>
      <c r="L11" s="13">
        <v>233831</v>
      </c>
      <c r="M11" s="13">
        <v>129089</v>
      </c>
      <c r="N11" s="13">
        <v>81177</v>
      </c>
      <c r="O11" s="11">
        <f>SUM(B11:N11)</f>
        <v>2837433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28699</v>
      </c>
      <c r="C12" s="13">
        <v>23521</v>
      </c>
      <c r="D12" s="13">
        <v>18244</v>
      </c>
      <c r="E12" s="13">
        <v>7586</v>
      </c>
      <c r="F12" s="13">
        <v>22258</v>
      </c>
      <c r="G12" s="13">
        <v>37447</v>
      </c>
      <c r="H12" s="13">
        <v>5162</v>
      </c>
      <c r="I12" s="13">
        <v>28213</v>
      </c>
      <c r="J12" s="13">
        <v>18494</v>
      </c>
      <c r="K12" s="13">
        <v>21025</v>
      </c>
      <c r="L12" s="13">
        <v>16300</v>
      </c>
      <c r="M12" s="13">
        <v>6832</v>
      </c>
      <c r="N12" s="13">
        <v>3703</v>
      </c>
      <c r="O12" s="11">
        <f>SUM(B12:N12)</f>
        <v>237484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358022</v>
      </c>
      <c r="C13" s="15">
        <f t="shared" si="2"/>
        <v>228228</v>
      </c>
      <c r="D13" s="15">
        <f t="shared" si="2"/>
        <v>211650</v>
      </c>
      <c r="E13" s="15">
        <f t="shared" si="2"/>
        <v>61709</v>
      </c>
      <c r="F13" s="15">
        <f t="shared" si="2"/>
        <v>219452</v>
      </c>
      <c r="G13" s="15">
        <f t="shared" si="2"/>
        <v>336078</v>
      </c>
      <c r="H13" s="15">
        <f t="shared" si="2"/>
        <v>41947</v>
      </c>
      <c r="I13" s="15">
        <f t="shared" si="2"/>
        <v>256992</v>
      </c>
      <c r="J13" s="15">
        <f t="shared" si="2"/>
        <v>187472</v>
      </c>
      <c r="K13" s="15">
        <f t="shared" si="2"/>
        <v>281137</v>
      </c>
      <c r="L13" s="15">
        <f t="shared" si="2"/>
        <v>217531</v>
      </c>
      <c r="M13" s="15">
        <f t="shared" si="2"/>
        <v>122257</v>
      </c>
      <c r="N13" s="15">
        <f t="shared" si="2"/>
        <v>77474</v>
      </c>
      <c r="O13" s="11">
        <f>SUM(B13:N13)</f>
        <v>2599949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1.188625257007708</v>
      </c>
      <c r="C18" s="19">
        <v>1.270851753110999</v>
      </c>
      <c r="D18" s="19">
        <v>1.414424269051219</v>
      </c>
      <c r="E18" s="19">
        <v>0.861814018570087</v>
      </c>
      <c r="F18" s="19">
        <v>1.283320240363162</v>
      </c>
      <c r="G18" s="19">
        <v>1.383812505298853</v>
      </c>
      <c r="H18" s="19">
        <v>1.549711920159857</v>
      </c>
      <c r="I18" s="19">
        <v>1.172379378037561</v>
      </c>
      <c r="J18" s="19">
        <v>1.320317129515863</v>
      </c>
      <c r="K18" s="19">
        <v>1.173174891382018</v>
      </c>
      <c r="L18" s="19">
        <v>1.306540006795472</v>
      </c>
      <c r="M18" s="19">
        <v>1.181221807209308</v>
      </c>
      <c r="N18" s="19">
        <v>1.087453865421032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86</v>
      </c>
      <c r="B20" s="24">
        <f>SUM(B21:B32)</f>
        <v>1521037.37</v>
      </c>
      <c r="C20" s="24">
        <f aca="true" t="shared" si="3" ref="C20:O20">SUM(C21:C32)</f>
        <v>1082188.08</v>
      </c>
      <c r="D20" s="24">
        <f t="shared" si="3"/>
        <v>939059.39</v>
      </c>
      <c r="E20" s="24">
        <f t="shared" si="3"/>
        <v>303165.95999999996</v>
      </c>
      <c r="F20" s="24">
        <f t="shared" si="3"/>
        <v>1059869.7</v>
      </c>
      <c r="G20" s="24">
        <f t="shared" si="3"/>
        <v>1473416.79</v>
      </c>
      <c r="H20" s="24">
        <f t="shared" si="3"/>
        <v>292841.97</v>
      </c>
      <c r="I20" s="24">
        <f t="shared" si="3"/>
        <v>1160331.1999999997</v>
      </c>
      <c r="J20" s="24">
        <f t="shared" si="3"/>
        <v>921484.8600000001</v>
      </c>
      <c r="K20" s="24">
        <f t="shared" si="3"/>
        <v>1210729.8899999997</v>
      </c>
      <c r="L20" s="24">
        <f t="shared" si="3"/>
        <v>1136228.0500000005</v>
      </c>
      <c r="M20" s="24">
        <f t="shared" si="3"/>
        <v>657774.0700000001</v>
      </c>
      <c r="N20" s="24">
        <f t="shared" si="3"/>
        <v>340160.12</v>
      </c>
      <c r="O20" s="24">
        <f t="shared" si="3"/>
        <v>12098287.450000001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1171586.81</v>
      </c>
      <c r="C21" s="28">
        <f aca="true" t="shared" si="4" ref="C21:N21">ROUND((C15+C16)*C7,2)</f>
        <v>796894.03</v>
      </c>
      <c r="D21" s="28">
        <f t="shared" si="4"/>
        <v>629815.33</v>
      </c>
      <c r="E21" s="28">
        <f t="shared" si="4"/>
        <v>325271.68</v>
      </c>
      <c r="F21" s="28">
        <f t="shared" si="4"/>
        <v>771825.5</v>
      </c>
      <c r="G21" s="28">
        <f t="shared" si="4"/>
        <v>986380.79</v>
      </c>
      <c r="H21" s="28">
        <f t="shared" si="4"/>
        <v>167278.01</v>
      </c>
      <c r="I21" s="28">
        <f t="shared" si="4"/>
        <v>905423.1</v>
      </c>
      <c r="J21" s="28">
        <f t="shared" si="4"/>
        <v>650665.07</v>
      </c>
      <c r="K21" s="28">
        <f t="shared" si="4"/>
        <v>883093.94</v>
      </c>
      <c r="L21" s="28">
        <f t="shared" si="4"/>
        <v>777649.77</v>
      </c>
      <c r="M21" s="28">
        <f t="shared" si="4"/>
        <v>509094.24</v>
      </c>
      <c r="N21" s="28">
        <f t="shared" si="4"/>
        <v>288998.15</v>
      </c>
      <c r="O21" s="28">
        <f aca="true" t="shared" si="5" ref="O21:O29">SUM(B21:N21)</f>
        <v>8863976.42</v>
      </c>
    </row>
    <row r="22" spans="1:23" ht="18.75" customHeight="1">
      <c r="A22" s="26" t="s">
        <v>33</v>
      </c>
      <c r="B22" s="28">
        <f>IF(B18&lt;&gt;0,ROUND((B18-1)*B21,2),0)</f>
        <v>220990.86</v>
      </c>
      <c r="C22" s="28">
        <f aca="true" t="shared" si="6" ref="C22:N22">IF(C18&lt;&gt;0,ROUND((C18-1)*C21,2),0)</f>
        <v>215840.15</v>
      </c>
      <c r="D22" s="28">
        <f t="shared" si="6"/>
        <v>261010.76</v>
      </c>
      <c r="E22" s="28">
        <f t="shared" si="6"/>
        <v>-44947.99</v>
      </c>
      <c r="F22" s="28">
        <f t="shared" si="6"/>
        <v>218673.79</v>
      </c>
      <c r="G22" s="28">
        <f t="shared" si="6"/>
        <v>378585.28</v>
      </c>
      <c r="H22" s="28">
        <f t="shared" si="6"/>
        <v>91954.72</v>
      </c>
      <c r="I22" s="28">
        <f t="shared" si="6"/>
        <v>156076.27</v>
      </c>
      <c r="J22" s="28">
        <f t="shared" si="6"/>
        <v>208419.17</v>
      </c>
      <c r="K22" s="28">
        <f t="shared" si="6"/>
        <v>152929.7</v>
      </c>
      <c r="L22" s="28">
        <f t="shared" si="6"/>
        <v>238380.77</v>
      </c>
      <c r="M22" s="28">
        <f t="shared" si="6"/>
        <v>92258.98</v>
      </c>
      <c r="N22" s="28">
        <f t="shared" si="6"/>
        <v>25274.01</v>
      </c>
      <c r="O22" s="28">
        <f t="shared" si="5"/>
        <v>2215446.4699999997</v>
      </c>
      <c r="W22" s="51"/>
    </row>
    <row r="23" spans="1:15" ht="18.75" customHeight="1">
      <c r="A23" s="26" t="s">
        <v>34</v>
      </c>
      <c r="B23" s="28">
        <v>64406.87</v>
      </c>
      <c r="C23" s="28">
        <v>41061.11</v>
      </c>
      <c r="D23" s="28">
        <v>28078.18</v>
      </c>
      <c r="E23" s="28">
        <v>11852.29</v>
      </c>
      <c r="F23" s="28">
        <v>39443.85</v>
      </c>
      <c r="G23" s="28">
        <v>62729.52</v>
      </c>
      <c r="H23" s="28">
        <v>7477.29</v>
      </c>
      <c r="I23" s="28">
        <v>44713.9</v>
      </c>
      <c r="J23" s="28">
        <v>33205.35</v>
      </c>
      <c r="K23" s="28">
        <v>45727.07</v>
      </c>
      <c r="L23" s="28">
        <v>47675.36</v>
      </c>
      <c r="M23" s="28">
        <v>24607.02</v>
      </c>
      <c r="N23" s="28">
        <v>15050.68</v>
      </c>
      <c r="O23" s="28">
        <f t="shared" si="5"/>
        <v>466028.49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1143.65</v>
      </c>
      <c r="C26" s="28">
        <v>827.79</v>
      </c>
      <c r="D26" s="28">
        <v>721.59</v>
      </c>
      <c r="E26" s="28">
        <v>228.73</v>
      </c>
      <c r="F26" s="28">
        <v>808.72</v>
      </c>
      <c r="G26" s="28">
        <v>1119.14</v>
      </c>
      <c r="H26" s="28">
        <v>209.67</v>
      </c>
      <c r="I26" s="28">
        <v>868.63</v>
      </c>
      <c r="J26" s="28">
        <v>699.81</v>
      </c>
      <c r="K26" s="28">
        <v>914.92</v>
      </c>
      <c r="L26" s="28">
        <v>855.01</v>
      </c>
      <c r="M26" s="28">
        <v>490.14</v>
      </c>
      <c r="N26" s="28">
        <v>261.41</v>
      </c>
      <c r="O26" s="28">
        <f t="shared" si="5"/>
        <v>9149.210000000001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753.86</v>
      </c>
      <c r="M27" s="28">
        <v>425.33</v>
      </c>
      <c r="N27" s="28">
        <v>223.57</v>
      </c>
      <c r="O27" s="28">
        <f t="shared" si="5"/>
        <v>7902.54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80441.62</v>
      </c>
      <c r="L30" s="28">
        <v>28225.83</v>
      </c>
      <c r="M30" s="28">
        <v>0</v>
      </c>
      <c r="N30" s="28">
        <v>0</v>
      </c>
      <c r="O30" s="28">
        <f>SUM(B30:N30)</f>
        <v>108667.45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-44695.2</v>
      </c>
      <c r="C33" s="28">
        <f aca="true" t="shared" si="7" ref="C33:O33">+C34+C36+C49+C50+C51+C56-C57</f>
        <v>-42072.8</v>
      </c>
      <c r="D33" s="28">
        <f t="shared" si="7"/>
        <v>-24618</v>
      </c>
      <c r="E33" s="28">
        <f t="shared" si="7"/>
        <v>-8342.4</v>
      </c>
      <c r="F33" s="28">
        <f t="shared" si="7"/>
        <v>-32005.6</v>
      </c>
      <c r="G33" s="28">
        <f t="shared" si="7"/>
        <v>-58080</v>
      </c>
      <c r="H33" s="28">
        <f t="shared" si="7"/>
        <v>-7642.8</v>
      </c>
      <c r="I33" s="28">
        <f t="shared" si="7"/>
        <v>1046271.2</v>
      </c>
      <c r="J33" s="28">
        <f t="shared" si="7"/>
        <v>-33739.2</v>
      </c>
      <c r="K33" s="28">
        <f t="shared" si="7"/>
        <v>1509826</v>
      </c>
      <c r="L33" s="28">
        <f t="shared" si="7"/>
        <v>1389048.8</v>
      </c>
      <c r="M33" s="28">
        <f t="shared" si="7"/>
        <v>-24213.2</v>
      </c>
      <c r="N33" s="28">
        <f t="shared" si="7"/>
        <v>-14946.8</v>
      </c>
      <c r="O33" s="28">
        <f t="shared" si="7"/>
        <v>3654790</v>
      </c>
    </row>
    <row r="34" spans="1:15" ht="18.75" customHeight="1">
      <c r="A34" s="26" t="s">
        <v>38</v>
      </c>
      <c r="B34" s="29">
        <f>+B35</f>
        <v>-44695.2</v>
      </c>
      <c r="C34" s="29">
        <f>+C35</f>
        <v>-42072.8</v>
      </c>
      <c r="D34" s="29">
        <f aca="true" t="shared" si="8" ref="D34:O34">+D35</f>
        <v>-24618</v>
      </c>
      <c r="E34" s="29">
        <f t="shared" si="8"/>
        <v>-8342.4</v>
      </c>
      <c r="F34" s="29">
        <f t="shared" si="8"/>
        <v>-32005.6</v>
      </c>
      <c r="G34" s="29">
        <f t="shared" si="8"/>
        <v>-58080</v>
      </c>
      <c r="H34" s="29">
        <f t="shared" si="8"/>
        <v>-7642.8</v>
      </c>
      <c r="I34" s="29">
        <f t="shared" si="8"/>
        <v>-60728.8</v>
      </c>
      <c r="J34" s="29">
        <f t="shared" si="8"/>
        <v>-33739.2</v>
      </c>
      <c r="K34" s="29">
        <f t="shared" si="8"/>
        <v>-20174</v>
      </c>
      <c r="L34" s="29">
        <f t="shared" si="8"/>
        <v>-14951.2</v>
      </c>
      <c r="M34" s="29">
        <f t="shared" si="8"/>
        <v>-24213.2</v>
      </c>
      <c r="N34" s="29">
        <f t="shared" si="8"/>
        <v>-14946.8</v>
      </c>
      <c r="O34" s="29">
        <f t="shared" si="8"/>
        <v>-386210</v>
      </c>
    </row>
    <row r="35" spans="1:26" ht="18.75" customHeight="1">
      <c r="A35" s="27" t="s">
        <v>39</v>
      </c>
      <c r="B35" s="16">
        <f>ROUND((-B9)*$G$3,2)</f>
        <v>-44695.2</v>
      </c>
      <c r="C35" s="16">
        <f aca="true" t="shared" si="9" ref="C35:N35">ROUND((-C9)*$G$3,2)</f>
        <v>-42072.8</v>
      </c>
      <c r="D35" s="16">
        <f t="shared" si="9"/>
        <v>-24618</v>
      </c>
      <c r="E35" s="16">
        <f t="shared" si="9"/>
        <v>-8342.4</v>
      </c>
      <c r="F35" s="16">
        <f t="shared" si="9"/>
        <v>-32005.6</v>
      </c>
      <c r="G35" s="16">
        <f t="shared" si="9"/>
        <v>-58080</v>
      </c>
      <c r="H35" s="16">
        <f t="shared" si="9"/>
        <v>-7642.8</v>
      </c>
      <c r="I35" s="16">
        <f t="shared" si="9"/>
        <v>-60728.8</v>
      </c>
      <c r="J35" s="16">
        <f t="shared" si="9"/>
        <v>-33739.2</v>
      </c>
      <c r="K35" s="16">
        <f t="shared" si="9"/>
        <v>-20174</v>
      </c>
      <c r="L35" s="16">
        <f t="shared" si="9"/>
        <v>-14951.2</v>
      </c>
      <c r="M35" s="16">
        <f t="shared" si="9"/>
        <v>-24213.2</v>
      </c>
      <c r="N35" s="16">
        <f t="shared" si="9"/>
        <v>-14946.8</v>
      </c>
      <c r="O35" s="30">
        <f aca="true" t="shared" si="10" ref="O35:O57">SUM(B35:N35)</f>
        <v>-386210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1107000</v>
      </c>
      <c r="J36" s="29">
        <f t="shared" si="11"/>
        <v>0</v>
      </c>
      <c r="K36" s="29">
        <f t="shared" si="11"/>
        <v>1530000</v>
      </c>
      <c r="L36" s="29">
        <f t="shared" si="11"/>
        <v>1404000</v>
      </c>
      <c r="M36" s="29">
        <f t="shared" si="11"/>
        <v>0</v>
      </c>
      <c r="N36" s="29">
        <f t="shared" si="11"/>
        <v>0</v>
      </c>
      <c r="O36" s="29">
        <f t="shared" si="11"/>
        <v>4041000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2016000</v>
      </c>
      <c r="J42" s="31">
        <v>0</v>
      </c>
      <c r="K42" s="31">
        <v>2619000</v>
      </c>
      <c r="L42" s="31">
        <v>2394000</v>
      </c>
      <c r="M42" s="31">
        <v>0</v>
      </c>
      <c r="N42" s="31">
        <v>0</v>
      </c>
      <c r="O42" s="31">
        <f t="shared" si="10"/>
        <v>7029000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1476342.1700000002</v>
      </c>
      <c r="C55" s="34">
        <f aca="true" t="shared" si="13" ref="C55:N55">+C20+C33</f>
        <v>1040115.28</v>
      </c>
      <c r="D55" s="34">
        <f t="shared" si="13"/>
        <v>914441.39</v>
      </c>
      <c r="E55" s="34">
        <f t="shared" si="13"/>
        <v>294823.55999999994</v>
      </c>
      <c r="F55" s="34">
        <f t="shared" si="13"/>
        <v>1027864.1</v>
      </c>
      <c r="G55" s="34">
        <f t="shared" si="13"/>
        <v>1415336.79</v>
      </c>
      <c r="H55" s="34">
        <f t="shared" si="13"/>
        <v>285199.17</v>
      </c>
      <c r="I55" s="34">
        <f t="shared" si="13"/>
        <v>2206602.3999999994</v>
      </c>
      <c r="J55" s="34">
        <f t="shared" si="13"/>
        <v>887745.6600000001</v>
      </c>
      <c r="K55" s="34">
        <f t="shared" si="13"/>
        <v>2720555.8899999997</v>
      </c>
      <c r="L55" s="34">
        <f t="shared" si="13"/>
        <v>2525276.8500000006</v>
      </c>
      <c r="M55" s="34">
        <f t="shared" si="13"/>
        <v>633560.8700000001</v>
      </c>
      <c r="N55" s="34">
        <f t="shared" si="13"/>
        <v>325213.32</v>
      </c>
      <c r="O55" s="34">
        <f>SUM(B55:N55)</f>
        <v>15753077.450000003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1476342.17</v>
      </c>
      <c r="C61" s="42">
        <f t="shared" si="14"/>
        <v>1040115.27</v>
      </c>
      <c r="D61" s="42">
        <f t="shared" si="14"/>
        <v>914441.39</v>
      </c>
      <c r="E61" s="42">
        <f t="shared" si="14"/>
        <v>294823.56</v>
      </c>
      <c r="F61" s="42">
        <f t="shared" si="14"/>
        <v>1027864.1</v>
      </c>
      <c r="G61" s="42">
        <f t="shared" si="14"/>
        <v>1415336.79</v>
      </c>
      <c r="H61" s="42">
        <f t="shared" si="14"/>
        <v>285199.17</v>
      </c>
      <c r="I61" s="42">
        <f t="shared" si="14"/>
        <v>2206602.4</v>
      </c>
      <c r="J61" s="42">
        <f t="shared" si="14"/>
        <v>887745.66</v>
      </c>
      <c r="K61" s="42">
        <f t="shared" si="14"/>
        <v>2720555.88</v>
      </c>
      <c r="L61" s="42">
        <f t="shared" si="14"/>
        <v>2525276.85</v>
      </c>
      <c r="M61" s="42">
        <f t="shared" si="14"/>
        <v>633560.87</v>
      </c>
      <c r="N61" s="42">
        <f t="shared" si="14"/>
        <v>325213.32</v>
      </c>
      <c r="O61" s="34">
        <f t="shared" si="14"/>
        <v>15753077.43</v>
      </c>
      <c r="Q61"/>
    </row>
    <row r="62" spans="1:18" ht="18.75" customHeight="1">
      <c r="A62" s="26" t="s">
        <v>54</v>
      </c>
      <c r="B62" s="42">
        <v>1213931.44</v>
      </c>
      <c r="C62" s="42">
        <v>745133.12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1959064.56</v>
      </c>
      <c r="P62"/>
      <c r="Q62"/>
      <c r="R62" s="41"/>
    </row>
    <row r="63" spans="1:16" ht="18.75" customHeight="1">
      <c r="A63" s="26" t="s">
        <v>55</v>
      </c>
      <c r="B63" s="42">
        <v>262410.73</v>
      </c>
      <c r="C63" s="42">
        <v>294982.15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557392.88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914441.39</v>
      </c>
      <c r="E64" s="43">
        <v>0</v>
      </c>
      <c r="F64" s="43">
        <v>0</v>
      </c>
      <c r="G64" s="43">
        <v>0</v>
      </c>
      <c r="H64" s="42">
        <v>285199.17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1199640.56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294823.56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294823.56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1027864.1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1027864.1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1415336.79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1415336.79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2206602.4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2206602.4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887745.66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887745.66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2720555.88</v>
      </c>
      <c r="L70" s="29">
        <v>2525276.85</v>
      </c>
      <c r="M70" s="43">
        <v>0</v>
      </c>
      <c r="N70" s="43">
        <v>0</v>
      </c>
      <c r="O70" s="34">
        <f t="shared" si="15"/>
        <v>5245832.73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633560.87</v>
      </c>
      <c r="N71" s="43">
        <v>0</v>
      </c>
      <c r="O71" s="34">
        <f t="shared" si="15"/>
        <v>633560.87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325213.32</v>
      </c>
      <c r="O72" s="46">
        <f t="shared" si="15"/>
        <v>325213.32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2024-04-01T19:23:41Z</dcterms:modified>
  <cp:category/>
  <cp:version/>
  <cp:contentType/>
  <cp:contentStatus/>
</cp:coreProperties>
</file>