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<sst xmlns="http://schemas.openxmlformats.org/spreadsheetml/2006/main" count="90" uniqueCount="87">
  <si>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</si>
  <si>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</si>
  <si>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</si>
  <si>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</si>
  <si>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</si>
  <si>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</si>
  <si>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</si>
  <si>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</si>
  <si>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</si>
  <si>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</si>
  <si>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</si>
  <si>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</si>
  <si>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</si>
  <si>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</si>
  <si>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</si>
  <si>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</si>
  <si>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</si>
  <si>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</si>
  <si>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</si>
  <si>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</si>
  <si>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</si>
  <si>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</si>
  <si>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</si>
  <si>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</si>
  <si>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</si>
  <si>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</si>
  <si>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</si>
  <si>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</si>
  <si>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</si>
  <si>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</si>
  <si>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</si>
  <si>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</si>
  <si>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</si>
  <si>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</si>
  <si>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</si>
  <si>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</si>
  <si>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</si>
  <si>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</si>
  <si>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</si>
  <si>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</si>
  <si>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</si>
  <si>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</si>
  <si>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</si>
  <si>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</si>
  <si>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</si>
  <si>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</si>
  <si>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</si>
  <si>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</si>
  <si>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</si>
  <si>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</si>
  <si>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</si>
  <si>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</si>
  <si>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</si>
  <si>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</si>
  <si>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</si>
  <si>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</si>
  <si>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</si>
  <si>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</si>
  <si>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</si>
  <si>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</si>
  <si>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</si>
  <si>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</si>
  <si>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</si>
  <si>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</si>
  <si>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</si>
  <si>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</si>
  <si>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</si>
  <si>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</si>
  <si>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</si>
  <si>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</si>
  <si>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</si>
  <si>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</si>
  <si>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</si>
  <si>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</si>
  <si>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</si>
  <si>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</si>
  <si>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</si>
  <si>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</si>
  <si>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</si>
  <si>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</si>
  <si>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</si>
  <si>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</si>
  <si>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</si>
  <si>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23/03/24 - VENCIMENTO 01/04/24</t>
  </si>
  <si>
    <t>5.0. Remuneração Veículos Elétricos</t>
  </si>
  <si>
    <t>5.1. Remuneração Aquático</t>
  </si>
  <si>
    <t>4. Remuneração Bruta do Operador (4.1 + 4.2 +....+ 5.1)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</si>
</sst>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5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246515</v>
      </c>
      <c r="C7" s="9">
        <f t="shared" si="0"/>
        <v>157323</v>
      </c>
      <c r="D7" s="9">
        <f t="shared" si="0"/>
        <v>158554</v>
      </c>
      <c r="E7" s="9">
        <f t="shared" si="0"/>
        <v>43018</v>
      </c>
      <c r="F7" s="9">
        <f t="shared" si="0"/>
        <v>130724</v>
      </c>
      <c r="G7" s="9">
        <f t="shared" si="0"/>
        <v>212532</v>
      </c>
      <c r="H7" s="9">
        <f t="shared" si="0"/>
        <v>27791</v>
      </c>
      <c r="I7" s="9">
        <f t="shared" si="0"/>
        <v>146184</v>
      </c>
      <c r="J7" s="9">
        <f t="shared" si="0"/>
        <v>132929</v>
      </c>
      <c r="K7" s="9">
        <f t="shared" si="0"/>
        <v>190217</v>
      </c>
      <c r="L7" s="9">
        <f t="shared" si="0"/>
        <v>147249</v>
      </c>
      <c r="M7" s="9">
        <f t="shared" si="0"/>
        <v>77966</v>
      </c>
      <c r="N7" s="9">
        <f t="shared" si="0"/>
        <v>48292</v>
      </c>
      <c r="O7" s="9">
        <f t="shared" si="0"/>
        <v>1719294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8097</v>
      </c>
      <c r="C8" s="11">
        <f t="shared" si="1"/>
        <v>7038</v>
      </c>
      <c r="D8" s="11">
        <f t="shared" si="1"/>
        <v>4527</v>
      </c>
      <c r="E8" s="11">
        <f t="shared" si="1"/>
        <v>1315</v>
      </c>
      <c r="F8" s="11">
        <f t="shared" si="1"/>
        <v>4785</v>
      </c>
      <c r="G8" s="11">
        <f t="shared" si="1"/>
        <v>9154</v>
      </c>
      <c r="H8" s="11">
        <f t="shared" si="1"/>
        <v>1263</v>
      </c>
      <c r="I8" s="11">
        <f t="shared" si="1"/>
        <v>8776</v>
      </c>
      <c r="J8" s="11">
        <f t="shared" si="1"/>
        <v>5844</v>
      </c>
      <c r="K8" s="11">
        <f t="shared" si="1"/>
        <v>3662</v>
      </c>
      <c r="L8" s="11">
        <f t="shared" si="1"/>
        <v>2526</v>
      </c>
      <c r="M8" s="11">
        <f t="shared" si="1"/>
        <v>3586</v>
      </c>
      <c r="N8" s="11">
        <f t="shared" si="1"/>
        <v>2337</v>
      </c>
      <c r="O8" s="11">
        <f t="shared" si="1"/>
        <v>62910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8097</v>
      </c>
      <c r="C9" s="11">
        <v>7038</v>
      </c>
      <c r="D9" s="11">
        <v>4527</v>
      </c>
      <c r="E9" s="11">
        <v>1315</v>
      </c>
      <c r="F9" s="11">
        <v>4785</v>
      </c>
      <c r="G9" s="11">
        <v>9154</v>
      </c>
      <c r="H9" s="11">
        <v>1263</v>
      </c>
      <c r="I9" s="11">
        <v>8776</v>
      </c>
      <c r="J9" s="11">
        <v>5844</v>
      </c>
      <c r="K9" s="11">
        <v>3662</v>
      </c>
      <c r="L9" s="11">
        <v>2525</v>
      </c>
      <c r="M9" s="11">
        <v>3586</v>
      </c>
      <c r="N9" s="11">
        <v>2317</v>
      </c>
      <c r="O9" s="11">
        <f>SUM(B9:N9)</f>
        <v>62889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20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238418</v>
      </c>
      <c r="C11" s="13">
        <v>150285</v>
      </c>
      <c r="D11" s="13">
        <v>154027</v>
      </c>
      <c r="E11" s="13">
        <v>41703</v>
      </c>
      <c r="F11" s="13">
        <v>125939</v>
      </c>
      <c r="G11" s="13">
        <v>203378</v>
      </c>
      <c r="H11" s="13">
        <v>26528</v>
      </c>
      <c r="I11" s="13">
        <v>137408</v>
      </c>
      <c r="J11" s="13">
        <v>127085</v>
      </c>
      <c r="K11" s="13">
        <v>186555</v>
      </c>
      <c r="L11" s="13">
        <v>144723</v>
      </c>
      <c r="M11" s="13">
        <v>74380</v>
      </c>
      <c r="N11" s="13">
        <v>45955</v>
      </c>
      <c r="O11" s="11">
        <f>SUM(B11:N11)</f>
        <v>1656384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17799</v>
      </c>
      <c r="C12" s="13">
        <v>14536</v>
      </c>
      <c r="D12" s="13">
        <v>11736</v>
      </c>
      <c r="E12" s="13">
        <v>4530</v>
      </c>
      <c r="F12" s="13">
        <v>11579</v>
      </c>
      <c r="G12" s="13">
        <v>20136</v>
      </c>
      <c r="H12" s="13">
        <v>2942</v>
      </c>
      <c r="I12" s="13">
        <v>13009</v>
      </c>
      <c r="J12" s="13">
        <v>10858</v>
      </c>
      <c r="K12" s="13">
        <v>12158</v>
      </c>
      <c r="L12" s="13">
        <v>9301</v>
      </c>
      <c r="M12" s="13">
        <v>4121</v>
      </c>
      <c r="N12" s="13">
        <v>2034</v>
      </c>
      <c r="O12" s="11">
        <f>SUM(B12:N12)</f>
        <v>134739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220619</v>
      </c>
      <c r="C13" s="15">
        <f t="shared" si="2"/>
        <v>135749</v>
      </c>
      <c r="D13" s="15">
        <f t="shared" si="2"/>
        <v>142291</v>
      </c>
      <c r="E13" s="15">
        <f t="shared" si="2"/>
        <v>37173</v>
      </c>
      <c r="F13" s="15">
        <f t="shared" si="2"/>
        <v>114360</v>
      </c>
      <c r="G13" s="15">
        <f t="shared" si="2"/>
        <v>183242</v>
      </c>
      <c r="H13" s="15">
        <f t="shared" si="2"/>
        <v>23586</v>
      </c>
      <c r="I13" s="15">
        <f t="shared" si="2"/>
        <v>124399</v>
      </c>
      <c r="J13" s="15">
        <f t="shared" si="2"/>
        <v>116227</v>
      </c>
      <c r="K13" s="15">
        <f t="shared" si="2"/>
        <v>174397</v>
      </c>
      <c r="L13" s="15">
        <f t="shared" si="2"/>
        <v>135422</v>
      </c>
      <c r="M13" s="15">
        <f t="shared" si="2"/>
        <v>70259</v>
      </c>
      <c r="N13" s="15">
        <f t="shared" si="2"/>
        <v>43921</v>
      </c>
      <c r="O13" s="11">
        <f>SUM(B13:N13)</f>
        <v>1521645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1.245992519255292</v>
      </c>
      <c r="C18" s="19">
        <v>1.363196596412167</v>
      </c>
      <c r="D18" s="19">
        <v>1.475424712577585</v>
      </c>
      <c r="E18" s="19">
        <v>0.898353618337468</v>
      </c>
      <c r="F18" s="19">
        <v>1.341412031117857</v>
      </c>
      <c r="G18" s="19">
        <v>1.411729720401148</v>
      </c>
      <c r="H18" s="19">
        <v>1.522082484749785</v>
      </c>
      <c r="I18" s="19">
        <v>1.266762110444782</v>
      </c>
      <c r="J18" s="19">
        <v>1.402833116036796</v>
      </c>
      <c r="K18" s="19">
        <v>1.254508342395337</v>
      </c>
      <c r="L18" s="19">
        <v>1.381301546649613</v>
      </c>
      <c r="M18" s="19">
        <v>1.227107600514077</v>
      </c>
      <c r="N18" s="19">
        <v>1.092527290782376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86</v>
      </c>
      <c r="B20" s="24">
        <f>SUM(B21:B32)</f>
        <v>1012732.9800000001</v>
      </c>
      <c r="C20" s="24">
        <f aca="true" t="shared" si="3" ref="C20:O20">SUM(C21:C32)</f>
        <v>713636.0799999998</v>
      </c>
      <c r="D20" s="24">
        <f t="shared" si="3"/>
        <v>668644.8300000001</v>
      </c>
      <c r="E20" s="24">
        <f t="shared" si="3"/>
        <v>195626.03999999998</v>
      </c>
      <c r="F20" s="24">
        <f t="shared" si="3"/>
        <v>599255.48</v>
      </c>
      <c r="G20" s="24">
        <f t="shared" si="3"/>
        <v>848289.7600000001</v>
      </c>
      <c r="H20" s="24">
        <f t="shared" si="3"/>
        <v>176326.4</v>
      </c>
      <c r="I20" s="24">
        <f t="shared" si="3"/>
        <v>644611.4</v>
      </c>
      <c r="J20" s="24">
        <f t="shared" si="3"/>
        <v>618947.6000000001</v>
      </c>
      <c r="K20" s="24">
        <f t="shared" si="3"/>
        <v>856671.5200000003</v>
      </c>
      <c r="L20" s="24">
        <f t="shared" si="3"/>
        <v>773345.97</v>
      </c>
      <c r="M20" s="24">
        <f t="shared" si="3"/>
        <v>411324.37</v>
      </c>
      <c r="N20" s="24">
        <f t="shared" si="3"/>
        <v>200594.79</v>
      </c>
      <c r="O20" s="24">
        <f t="shared" si="3"/>
        <v>7720007.22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727712.28</v>
      </c>
      <c r="C21" s="28">
        <f aca="true" t="shared" si="4" ref="C21:N21">ROUND((C15+C16)*C7,2)</f>
        <v>479772.22</v>
      </c>
      <c r="D21" s="28">
        <f t="shared" si="4"/>
        <v>424052.67</v>
      </c>
      <c r="E21" s="28">
        <f t="shared" si="4"/>
        <v>196549.24</v>
      </c>
      <c r="F21" s="28">
        <f t="shared" si="4"/>
        <v>405231.33</v>
      </c>
      <c r="G21" s="28">
        <f t="shared" si="4"/>
        <v>542084.12</v>
      </c>
      <c r="H21" s="28">
        <f t="shared" si="4"/>
        <v>95173.06</v>
      </c>
      <c r="I21" s="28">
        <f t="shared" si="4"/>
        <v>442659.77</v>
      </c>
      <c r="J21" s="28">
        <f t="shared" si="4"/>
        <v>404861.86</v>
      </c>
      <c r="K21" s="28">
        <f t="shared" si="4"/>
        <v>547615.72</v>
      </c>
      <c r="L21" s="28">
        <f t="shared" si="4"/>
        <v>482682.22</v>
      </c>
      <c r="M21" s="28">
        <f t="shared" si="4"/>
        <v>294906.4</v>
      </c>
      <c r="N21" s="28">
        <f t="shared" si="4"/>
        <v>164999.28</v>
      </c>
      <c r="O21" s="28">
        <f aca="true" t="shared" si="5" ref="O21:O29">SUM(B21:N21)</f>
        <v>5208300.17</v>
      </c>
    </row>
    <row r="22" spans="1:23" ht="18.75" customHeight="1">
      <c r="A22" s="26" t="s">
        <v>33</v>
      </c>
      <c r="B22" s="28">
        <f>IF(B18&lt;&gt;0,ROUND((B18-1)*B21,2),0)</f>
        <v>179011.78</v>
      </c>
      <c r="C22" s="28">
        <f aca="true" t="shared" si="6" ref="C22:N22">IF(C18&lt;&gt;0,ROUND((C18-1)*C21,2),0)</f>
        <v>174251.64</v>
      </c>
      <c r="D22" s="28">
        <f t="shared" si="6"/>
        <v>201605.12</v>
      </c>
      <c r="E22" s="28">
        <f t="shared" si="6"/>
        <v>-19978.52</v>
      </c>
      <c r="F22" s="28">
        <f t="shared" si="6"/>
        <v>138350.85</v>
      </c>
      <c r="G22" s="28">
        <f t="shared" si="6"/>
        <v>223192.14</v>
      </c>
      <c r="H22" s="28">
        <f t="shared" si="6"/>
        <v>49688.19</v>
      </c>
      <c r="I22" s="28">
        <f t="shared" si="6"/>
        <v>118084.85</v>
      </c>
      <c r="J22" s="28">
        <f t="shared" si="6"/>
        <v>163091.76</v>
      </c>
      <c r="K22" s="28">
        <f t="shared" si="6"/>
        <v>139372.77</v>
      </c>
      <c r="L22" s="28">
        <f t="shared" si="6"/>
        <v>184047.48</v>
      </c>
      <c r="M22" s="28">
        <f t="shared" si="6"/>
        <v>66975.48</v>
      </c>
      <c r="N22" s="28">
        <f t="shared" si="6"/>
        <v>15266.94</v>
      </c>
      <c r="O22" s="28">
        <f t="shared" si="5"/>
        <v>1632960.48</v>
      </c>
      <c r="W22" s="51"/>
    </row>
    <row r="23" spans="1:15" ht="18.75" customHeight="1">
      <c r="A23" s="26" t="s">
        <v>34</v>
      </c>
      <c r="B23" s="28">
        <v>41779.1</v>
      </c>
      <c r="C23" s="28">
        <v>31091.46</v>
      </c>
      <c r="D23" s="28">
        <v>22652.2</v>
      </c>
      <c r="E23" s="28">
        <v>8035.39</v>
      </c>
      <c r="F23" s="28">
        <v>25763.07</v>
      </c>
      <c r="G23" s="28">
        <v>37295.02</v>
      </c>
      <c r="H23" s="28">
        <v>5333.2</v>
      </c>
      <c r="I23" s="28">
        <v>29792.42</v>
      </c>
      <c r="J23" s="28">
        <v>21678.9</v>
      </c>
      <c r="K23" s="28">
        <v>33222.5</v>
      </c>
      <c r="L23" s="28">
        <v>32382.62</v>
      </c>
      <c r="M23" s="28">
        <v>17590.54</v>
      </c>
      <c r="N23" s="28">
        <v>9494</v>
      </c>
      <c r="O23" s="28">
        <f t="shared" si="5"/>
        <v>316110.42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1320.64</v>
      </c>
      <c r="C26" s="28">
        <v>955.76</v>
      </c>
      <c r="D26" s="28">
        <v>901.31</v>
      </c>
      <c r="E26" s="28">
        <v>258.68</v>
      </c>
      <c r="F26" s="28">
        <v>792.39</v>
      </c>
      <c r="G26" s="28">
        <v>1116.42</v>
      </c>
      <c r="H26" s="28">
        <v>209.67</v>
      </c>
      <c r="I26" s="28">
        <v>825.06</v>
      </c>
      <c r="J26" s="28">
        <v>819.62</v>
      </c>
      <c r="K26" s="28">
        <v>1127.31</v>
      </c>
      <c r="L26" s="28">
        <v>1012.95</v>
      </c>
      <c r="M26" s="28">
        <v>528.26</v>
      </c>
      <c r="N26" s="28">
        <v>258.7</v>
      </c>
      <c r="O26" s="28">
        <f t="shared" si="5"/>
        <v>10126.770000000002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862.89</v>
      </c>
      <c r="L27" s="28">
        <v>753.86</v>
      </c>
      <c r="M27" s="28">
        <v>425.33</v>
      </c>
      <c r="N27" s="28">
        <v>223.57</v>
      </c>
      <c r="O27" s="28">
        <f t="shared" si="5"/>
        <v>7902.55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87710.57</v>
      </c>
      <c r="L30" s="28">
        <v>29779.39</v>
      </c>
      <c r="M30" s="28">
        <v>0</v>
      </c>
      <c r="N30" s="28">
        <v>0</v>
      </c>
      <c r="O30" s="28">
        <f>SUM(B30:N30)</f>
        <v>117489.96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-35626.8</v>
      </c>
      <c r="C33" s="28">
        <f aca="true" t="shared" si="7" ref="C33:O33">+C34+C36+C49+C50+C51+C56-C57</f>
        <v>-30967.2</v>
      </c>
      <c r="D33" s="28">
        <f t="shared" si="7"/>
        <v>-19918.8</v>
      </c>
      <c r="E33" s="28">
        <f t="shared" si="7"/>
        <v>-5786</v>
      </c>
      <c r="F33" s="28">
        <f t="shared" si="7"/>
        <v>-21054</v>
      </c>
      <c r="G33" s="28">
        <f t="shared" si="7"/>
        <v>-40277.6</v>
      </c>
      <c r="H33" s="28">
        <f t="shared" si="7"/>
        <v>-5557.2</v>
      </c>
      <c r="I33" s="28">
        <f t="shared" si="7"/>
        <v>-595913.8300000001</v>
      </c>
      <c r="J33" s="28">
        <f t="shared" si="7"/>
        <v>-25713.6</v>
      </c>
      <c r="K33" s="28">
        <f t="shared" si="7"/>
        <v>-736112.8</v>
      </c>
      <c r="L33" s="28">
        <f t="shared" si="7"/>
        <v>-677110</v>
      </c>
      <c r="M33" s="28">
        <f t="shared" si="7"/>
        <v>-15778.4</v>
      </c>
      <c r="N33" s="28">
        <f t="shared" si="7"/>
        <v>-10194.8</v>
      </c>
      <c r="O33" s="28">
        <f t="shared" si="7"/>
        <v>-2220011.0300000003</v>
      </c>
    </row>
    <row r="34" spans="1:15" ht="18.75" customHeight="1">
      <c r="A34" s="26" t="s">
        <v>38</v>
      </c>
      <c r="B34" s="29">
        <f>+B35</f>
        <v>-35626.8</v>
      </c>
      <c r="C34" s="29">
        <f>+C35</f>
        <v>-30967.2</v>
      </c>
      <c r="D34" s="29">
        <f aca="true" t="shared" si="8" ref="D34:O34">+D35</f>
        <v>-19918.8</v>
      </c>
      <c r="E34" s="29">
        <f t="shared" si="8"/>
        <v>-5786</v>
      </c>
      <c r="F34" s="29">
        <f t="shared" si="8"/>
        <v>-21054</v>
      </c>
      <c r="G34" s="29">
        <f t="shared" si="8"/>
        <v>-40277.6</v>
      </c>
      <c r="H34" s="29">
        <f t="shared" si="8"/>
        <v>-5557.2</v>
      </c>
      <c r="I34" s="29">
        <f t="shared" si="8"/>
        <v>-38614.4</v>
      </c>
      <c r="J34" s="29">
        <f t="shared" si="8"/>
        <v>-25713.6</v>
      </c>
      <c r="K34" s="29">
        <f t="shared" si="8"/>
        <v>-16112.8</v>
      </c>
      <c r="L34" s="29">
        <f t="shared" si="8"/>
        <v>-11110</v>
      </c>
      <c r="M34" s="29">
        <f t="shared" si="8"/>
        <v>-15778.4</v>
      </c>
      <c r="N34" s="29">
        <f t="shared" si="8"/>
        <v>-10194.8</v>
      </c>
      <c r="O34" s="29">
        <f t="shared" si="8"/>
        <v>-276711.6</v>
      </c>
    </row>
    <row r="35" spans="1:26" ht="18.75" customHeight="1">
      <c r="A35" s="27" t="s">
        <v>39</v>
      </c>
      <c r="B35" s="16">
        <f>ROUND((-B9)*$G$3,2)</f>
        <v>-35626.8</v>
      </c>
      <c r="C35" s="16">
        <f aca="true" t="shared" si="9" ref="C35:N35">ROUND((-C9)*$G$3,2)</f>
        <v>-30967.2</v>
      </c>
      <c r="D35" s="16">
        <f t="shared" si="9"/>
        <v>-19918.8</v>
      </c>
      <c r="E35" s="16">
        <f t="shared" si="9"/>
        <v>-5786</v>
      </c>
      <c r="F35" s="16">
        <f t="shared" si="9"/>
        <v>-21054</v>
      </c>
      <c r="G35" s="16">
        <f t="shared" si="9"/>
        <v>-40277.6</v>
      </c>
      <c r="H35" s="16">
        <f t="shared" si="9"/>
        <v>-5557.2</v>
      </c>
      <c r="I35" s="16">
        <f t="shared" si="9"/>
        <v>-38614.4</v>
      </c>
      <c r="J35" s="16">
        <f t="shared" si="9"/>
        <v>-25713.6</v>
      </c>
      <c r="K35" s="16">
        <f t="shared" si="9"/>
        <v>-16112.8</v>
      </c>
      <c r="L35" s="16">
        <f t="shared" si="9"/>
        <v>-11110</v>
      </c>
      <c r="M35" s="16">
        <f t="shared" si="9"/>
        <v>-15778.4</v>
      </c>
      <c r="N35" s="16">
        <f t="shared" si="9"/>
        <v>-10194.8</v>
      </c>
      <c r="O35" s="30">
        <f aca="true" t="shared" si="10" ref="O35:O57">SUM(B35:N35)</f>
        <v>-276711.6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-567000</v>
      </c>
      <c r="J36" s="29">
        <f t="shared" si="11"/>
        <v>0</v>
      </c>
      <c r="K36" s="29">
        <f t="shared" si="11"/>
        <v>-720000</v>
      </c>
      <c r="L36" s="29">
        <f t="shared" si="11"/>
        <v>-666000</v>
      </c>
      <c r="M36" s="29">
        <f t="shared" si="11"/>
        <v>0</v>
      </c>
      <c r="N36" s="29">
        <f t="shared" si="11"/>
        <v>0</v>
      </c>
      <c r="O36" s="29">
        <f t="shared" si="11"/>
        <v>-1953000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-567000</v>
      </c>
      <c r="J43" s="31">
        <v>0</v>
      </c>
      <c r="K43" s="31">
        <v>-720000</v>
      </c>
      <c r="L43" s="31">
        <v>-666000</v>
      </c>
      <c r="M43" s="31">
        <v>0</v>
      </c>
      <c r="N43" s="31">
        <v>0</v>
      </c>
      <c r="O43" s="31">
        <f t="shared" si="10"/>
        <v>-1953000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977106.18</v>
      </c>
      <c r="C55" s="34">
        <f aca="true" t="shared" si="13" ref="C55:N55">+C20+C33</f>
        <v>682668.8799999999</v>
      </c>
      <c r="D55" s="34">
        <f t="shared" si="13"/>
        <v>648726.03</v>
      </c>
      <c r="E55" s="34">
        <f t="shared" si="13"/>
        <v>189840.03999999998</v>
      </c>
      <c r="F55" s="34">
        <f t="shared" si="13"/>
        <v>578201.48</v>
      </c>
      <c r="G55" s="34">
        <f t="shared" si="13"/>
        <v>808012.1600000001</v>
      </c>
      <c r="H55" s="34">
        <f t="shared" si="13"/>
        <v>170769.19999999998</v>
      </c>
      <c r="I55" s="34">
        <f t="shared" si="13"/>
        <v>48697.56999999995</v>
      </c>
      <c r="J55" s="34">
        <f t="shared" si="13"/>
        <v>593234.0000000001</v>
      </c>
      <c r="K55" s="34">
        <f t="shared" si="13"/>
        <v>120558.7200000002</v>
      </c>
      <c r="L55" s="34">
        <f t="shared" si="13"/>
        <v>96235.96999999997</v>
      </c>
      <c r="M55" s="34">
        <f t="shared" si="13"/>
        <v>395545.97</v>
      </c>
      <c r="N55" s="34">
        <f t="shared" si="13"/>
        <v>190399.99000000002</v>
      </c>
      <c r="O55" s="34">
        <f>SUM(B55:N55)</f>
        <v>5499996.1899999995</v>
      </c>
      <c r="P55"/>
      <c r="Q55" s="73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-9700.57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-9700.57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977106.1799999999</v>
      </c>
      <c r="C61" s="42">
        <f t="shared" si="14"/>
        <v>682668.88</v>
      </c>
      <c r="D61" s="42">
        <f t="shared" si="14"/>
        <v>648726.03</v>
      </c>
      <c r="E61" s="42">
        <f t="shared" si="14"/>
        <v>189840.04</v>
      </c>
      <c r="F61" s="42">
        <f t="shared" si="14"/>
        <v>578201.48</v>
      </c>
      <c r="G61" s="42">
        <f t="shared" si="14"/>
        <v>808012.16</v>
      </c>
      <c r="H61" s="42">
        <f t="shared" si="14"/>
        <v>170769.2</v>
      </c>
      <c r="I61" s="42">
        <f t="shared" si="14"/>
        <v>48697.57</v>
      </c>
      <c r="J61" s="42">
        <f t="shared" si="14"/>
        <v>593234</v>
      </c>
      <c r="K61" s="42">
        <f t="shared" si="14"/>
        <v>120558.72</v>
      </c>
      <c r="L61" s="42">
        <f t="shared" si="14"/>
        <v>96235.97</v>
      </c>
      <c r="M61" s="42">
        <f t="shared" si="14"/>
        <v>395545.97</v>
      </c>
      <c r="N61" s="42">
        <f t="shared" si="14"/>
        <v>190399.98</v>
      </c>
      <c r="O61" s="34">
        <f t="shared" si="14"/>
        <v>5499996.180000001</v>
      </c>
      <c r="Q61"/>
    </row>
    <row r="62" spans="1:18" ht="18.75" customHeight="1">
      <c r="A62" s="26" t="s">
        <v>54</v>
      </c>
      <c r="B62" s="42">
        <v>807054.11</v>
      </c>
      <c r="C62" s="42">
        <v>491346.19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1298400.3</v>
      </c>
      <c r="P62"/>
      <c r="Q62"/>
      <c r="R62" s="41"/>
    </row>
    <row r="63" spans="1:16" ht="18.75" customHeight="1">
      <c r="A63" s="26" t="s">
        <v>55</v>
      </c>
      <c r="B63" s="42">
        <v>170052.07</v>
      </c>
      <c r="C63" s="42">
        <v>191322.69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361374.76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648726.03</v>
      </c>
      <c r="E64" s="43">
        <v>0</v>
      </c>
      <c r="F64" s="43">
        <v>0</v>
      </c>
      <c r="G64" s="43">
        <v>0</v>
      </c>
      <c r="H64" s="42">
        <v>170769.2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819495.23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189840.04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189840.04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578201.48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578201.48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808012.16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808012.16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48697.57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48697.57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593234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593234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120558.72</v>
      </c>
      <c r="L70" s="29">
        <v>96235.97</v>
      </c>
      <c r="M70" s="43">
        <v>0</v>
      </c>
      <c r="N70" s="43">
        <v>0</v>
      </c>
      <c r="O70" s="34">
        <f t="shared" si="15"/>
        <v>216794.69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395545.97</v>
      </c>
      <c r="N71" s="43">
        <v>0</v>
      </c>
      <c r="O71" s="34">
        <f t="shared" si="15"/>
        <v>395545.97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190399.98</v>
      </c>
      <c r="O72" s="46">
        <f t="shared" si="15"/>
        <v>190399.98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2024-04-01T19:27:30Z</dcterms:modified>
  <cp:category/>
  <cp:version/>
  <cp:contentType/>
  <cp:contentStatus/>
</cp:coreProperties>
</file>