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<sst xmlns="http://schemas.openxmlformats.org/spreadsheetml/2006/main" count="90" uniqueCount="87">
  <si>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</si>
  <si>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</si>
  <si>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</si>
  <si>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</si>
  <si>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</si>
  <si>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</si>
  <si>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</si>
  <si>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</si>
  <si>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</si>
  <si>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</si>
  <si>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</si>
  <si>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</si>
  <si>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</si>
  <si>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</si>
  <si>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</si>
  <si>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</si>
  <si>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</si>
  <si>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</si>
  <si>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</si>
  <si>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</si>
  <si>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</si>
  <si>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</si>
  <si>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</si>
  <si>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</si>
  <si>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</si>
  <si>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</si>
  <si>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</si>
  <si>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</si>
  <si>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</si>
  <si>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</si>
  <si>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</si>
  <si>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</si>
  <si>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</si>
  <si>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</si>
  <si>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</si>
  <si>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</si>
  <si>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</si>
  <si>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</si>
  <si>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</si>
  <si>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</si>
  <si>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</si>
  <si>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</si>
  <si>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</si>
  <si>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</si>
  <si>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</si>
  <si>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</si>
  <si>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</si>
  <si>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</si>
  <si>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</si>
  <si>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</si>
  <si>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</si>
  <si>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</si>
  <si>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</si>
  <si>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</si>
  <si>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</si>
  <si>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</si>
  <si>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</si>
  <si>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</si>
  <si>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</si>
  <si>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</si>
  <si>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</si>
  <si>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</si>
  <si>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</si>
  <si>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</si>
  <si>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</si>
  <si>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</si>
  <si>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</si>
  <si>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</si>
  <si>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</si>
  <si>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</si>
  <si>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</si>
  <si>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</si>
  <si>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</si>
  <si>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</si>
  <si>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</si>
  <si>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</si>
  <si>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</si>
  <si>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</si>
  <si>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</si>
  <si>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</si>
  <si>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</si>
  <si>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</si>
  <si>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</si>
  <si>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</si>
  <si>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17/03/24 - VENCIMENTO 22/03/24</t>
  </si>
  <si>
    <t>5.0. Remuneração Veículos Elétricos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</si>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</sst>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86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169681</v>
      </c>
      <c r="C7" s="9">
        <f t="shared" si="0"/>
        <v>104332</v>
      </c>
      <c r="D7" s="9">
        <f t="shared" si="0"/>
        <v>97815</v>
      </c>
      <c r="E7" s="9">
        <f t="shared" si="0"/>
        <v>28873</v>
      </c>
      <c r="F7" s="9">
        <f t="shared" si="0"/>
        <v>83982</v>
      </c>
      <c r="G7" s="9">
        <f t="shared" si="0"/>
        <v>155805</v>
      </c>
      <c r="H7" s="9">
        <f t="shared" si="0"/>
        <v>19720</v>
      </c>
      <c r="I7" s="9">
        <f t="shared" si="0"/>
        <v>97531</v>
      </c>
      <c r="J7" s="9">
        <f t="shared" si="0"/>
        <v>96831</v>
      </c>
      <c r="K7" s="9">
        <f t="shared" si="0"/>
        <v>150909</v>
      </c>
      <c r="L7" s="9">
        <f t="shared" si="0"/>
        <v>108505</v>
      </c>
      <c r="M7" s="9">
        <f t="shared" si="0"/>
        <v>55595</v>
      </c>
      <c r="N7" s="9">
        <f t="shared" si="0"/>
        <v>28668</v>
      </c>
      <c r="O7" s="9">
        <f t="shared" si="0"/>
        <v>1198247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169681</v>
      </c>
      <c r="C11" s="13">
        <v>104332</v>
      </c>
      <c r="D11" s="13">
        <v>97815</v>
      </c>
      <c r="E11" s="13">
        <v>28873</v>
      </c>
      <c r="F11" s="13">
        <v>83982</v>
      </c>
      <c r="G11" s="13">
        <v>155805</v>
      </c>
      <c r="H11" s="13">
        <v>19720</v>
      </c>
      <c r="I11" s="13">
        <v>97531</v>
      </c>
      <c r="J11" s="13">
        <v>96831</v>
      </c>
      <c r="K11" s="13">
        <v>150909</v>
      </c>
      <c r="L11" s="13">
        <v>108505</v>
      </c>
      <c r="M11" s="13">
        <v>55595</v>
      </c>
      <c r="N11" s="13">
        <v>28668</v>
      </c>
      <c r="O11" s="11">
        <f>SUM(B11:N11)</f>
        <v>1198247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11377</v>
      </c>
      <c r="C12" s="13">
        <v>8318</v>
      </c>
      <c r="D12" s="13">
        <v>7034</v>
      </c>
      <c r="E12" s="13">
        <v>2691</v>
      </c>
      <c r="F12" s="13">
        <v>6733</v>
      </c>
      <c r="G12" s="13">
        <v>13507</v>
      </c>
      <c r="H12" s="13">
        <v>1868</v>
      </c>
      <c r="I12" s="13">
        <v>7518</v>
      </c>
      <c r="J12" s="13">
        <v>7134</v>
      </c>
      <c r="K12" s="13">
        <v>9065</v>
      </c>
      <c r="L12" s="13">
        <v>6681</v>
      </c>
      <c r="M12" s="13">
        <v>2623</v>
      </c>
      <c r="N12" s="13">
        <v>1056</v>
      </c>
      <c r="O12" s="11">
        <f>SUM(B12:N12)</f>
        <v>85605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158304</v>
      </c>
      <c r="C13" s="15">
        <f t="shared" si="2"/>
        <v>96014</v>
      </c>
      <c r="D13" s="15">
        <f t="shared" si="2"/>
        <v>90781</v>
      </c>
      <c r="E13" s="15">
        <f t="shared" si="2"/>
        <v>26182</v>
      </c>
      <c r="F13" s="15">
        <f t="shared" si="2"/>
        <v>77249</v>
      </c>
      <c r="G13" s="15">
        <f t="shared" si="2"/>
        <v>142298</v>
      </c>
      <c r="H13" s="15">
        <f t="shared" si="2"/>
        <v>17852</v>
      </c>
      <c r="I13" s="15">
        <f t="shared" si="2"/>
        <v>90013</v>
      </c>
      <c r="J13" s="15">
        <f t="shared" si="2"/>
        <v>89697</v>
      </c>
      <c r="K13" s="15">
        <f t="shared" si="2"/>
        <v>141844</v>
      </c>
      <c r="L13" s="15">
        <f t="shared" si="2"/>
        <v>101824</v>
      </c>
      <c r="M13" s="15">
        <f t="shared" si="2"/>
        <v>52972</v>
      </c>
      <c r="N13" s="15">
        <f t="shared" si="2"/>
        <v>27612</v>
      </c>
      <c r="O13" s="11">
        <f>SUM(B13:N13)</f>
        <v>1112642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1.181609743148894</v>
      </c>
      <c r="C18" s="19">
        <v>1.296723898586819</v>
      </c>
      <c r="D18" s="19">
        <v>1.404390334144779</v>
      </c>
      <c r="E18" s="19">
        <v>0.850033888036097</v>
      </c>
      <c r="F18" s="19">
        <v>1.321423372465985</v>
      </c>
      <c r="G18" s="19">
        <v>1.338653652800099</v>
      </c>
      <c r="H18" s="19">
        <v>1.477931688186565</v>
      </c>
      <c r="I18" s="19">
        <v>1.16743137024478</v>
      </c>
      <c r="J18" s="19">
        <v>1.3421488774083</v>
      </c>
      <c r="K18" s="19">
        <v>1.181097450087738</v>
      </c>
      <c r="L18" s="19">
        <v>1.32447210082076</v>
      </c>
      <c r="M18" s="19">
        <v>1.170191293508567</v>
      </c>
      <c r="N18" s="19">
        <v>1.029857813934592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682205.1</v>
      </c>
      <c r="C20" s="24">
        <f aca="true" t="shared" si="3" ref="C20:O20">SUM(C21:C31)</f>
        <v>459752.65</v>
      </c>
      <c r="D20" s="24">
        <f t="shared" si="3"/>
        <v>404037.04</v>
      </c>
      <c r="E20" s="24">
        <f t="shared" si="3"/>
        <v>128660.71</v>
      </c>
      <c r="F20" s="24">
        <f t="shared" si="3"/>
        <v>390769.04</v>
      </c>
      <c r="G20" s="24">
        <f t="shared" si="3"/>
        <v>603585.72</v>
      </c>
      <c r="H20" s="24">
        <f t="shared" si="3"/>
        <v>129698.88</v>
      </c>
      <c r="I20" s="24">
        <f t="shared" si="3"/>
        <v>418353.52999999997</v>
      </c>
      <c r="J20" s="24">
        <f t="shared" si="3"/>
        <v>440470.7299999999</v>
      </c>
      <c r="K20" s="24">
        <f t="shared" si="3"/>
        <v>660056.0200000001</v>
      </c>
      <c r="L20" s="24">
        <f t="shared" si="3"/>
        <v>568257.82</v>
      </c>
      <c r="M20" s="24">
        <f t="shared" si="3"/>
        <v>291274.50999999995</v>
      </c>
      <c r="N20" s="24">
        <f t="shared" si="3"/>
        <v>118205.53000000003</v>
      </c>
      <c r="O20" s="24">
        <f t="shared" si="3"/>
        <v>5295327.279999999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500898.31</v>
      </c>
      <c r="C21" s="28">
        <f aca="true" t="shared" si="4" ref="C21:N21">ROUND((C15+C16)*C7,2)</f>
        <v>318170.87</v>
      </c>
      <c r="D21" s="28">
        <f t="shared" si="4"/>
        <v>261606.22</v>
      </c>
      <c r="E21" s="28">
        <f t="shared" si="4"/>
        <v>131920.74</v>
      </c>
      <c r="F21" s="28">
        <f t="shared" si="4"/>
        <v>260335.8</v>
      </c>
      <c r="G21" s="28">
        <f t="shared" si="4"/>
        <v>397396.23</v>
      </c>
      <c r="H21" s="28">
        <f t="shared" si="4"/>
        <v>67533.11</v>
      </c>
      <c r="I21" s="28">
        <f t="shared" si="4"/>
        <v>295333.62</v>
      </c>
      <c r="J21" s="28">
        <f t="shared" si="4"/>
        <v>294918.18</v>
      </c>
      <c r="K21" s="28">
        <f t="shared" si="4"/>
        <v>434451.92</v>
      </c>
      <c r="L21" s="28">
        <f t="shared" si="4"/>
        <v>355679.39</v>
      </c>
      <c r="M21" s="28">
        <f t="shared" si="4"/>
        <v>210288.09</v>
      </c>
      <c r="N21" s="28">
        <f t="shared" si="4"/>
        <v>97949.96</v>
      </c>
      <c r="O21" s="28">
        <f aca="true" t="shared" si="5" ref="O21:O29">SUM(B21:N21)</f>
        <v>3626482.44</v>
      </c>
    </row>
    <row r="22" spans="1:23" ht="18.75" customHeight="1">
      <c r="A22" s="26" t="s">
        <v>33</v>
      </c>
      <c r="B22" s="28">
        <f>IF(B18&lt;&gt;0,ROUND((B18-1)*B21,2),0)</f>
        <v>90968.01</v>
      </c>
      <c r="C22" s="28">
        <f aca="true" t="shared" si="6" ref="C22:N22">IF(C18&lt;&gt;0,ROUND((C18-1)*C21,2),0)</f>
        <v>94408.9</v>
      </c>
      <c r="D22" s="28">
        <f t="shared" si="6"/>
        <v>105791.03</v>
      </c>
      <c r="E22" s="28">
        <f t="shared" si="6"/>
        <v>-19783.64</v>
      </c>
      <c r="F22" s="28">
        <f t="shared" si="6"/>
        <v>83678.01</v>
      </c>
      <c r="G22" s="28">
        <f t="shared" si="6"/>
        <v>134579.68</v>
      </c>
      <c r="H22" s="28">
        <f t="shared" si="6"/>
        <v>32276.21</v>
      </c>
      <c r="I22" s="28">
        <f t="shared" si="6"/>
        <v>49448.11</v>
      </c>
      <c r="J22" s="28">
        <f t="shared" si="6"/>
        <v>100905.92</v>
      </c>
      <c r="K22" s="28">
        <f t="shared" si="6"/>
        <v>78678.13</v>
      </c>
      <c r="L22" s="28">
        <f t="shared" si="6"/>
        <v>115408.04</v>
      </c>
      <c r="M22" s="28">
        <f t="shared" si="6"/>
        <v>35789.2</v>
      </c>
      <c r="N22" s="28">
        <f t="shared" si="6"/>
        <v>2924.57</v>
      </c>
      <c r="O22" s="28">
        <f t="shared" si="5"/>
        <v>905072.1699999999</v>
      </c>
      <c r="W22" s="51"/>
    </row>
    <row r="23" spans="1:15" ht="18.75" customHeight="1">
      <c r="A23" s="26" t="s">
        <v>34</v>
      </c>
      <c r="B23" s="28">
        <v>26209.71</v>
      </c>
      <c r="C23" s="28">
        <v>18752.87</v>
      </c>
      <c r="D23" s="28">
        <v>16449.27</v>
      </c>
      <c r="E23" s="28">
        <v>5528.18</v>
      </c>
      <c r="F23" s="28">
        <v>16923.97</v>
      </c>
      <c r="G23" s="28">
        <v>25907.67</v>
      </c>
      <c r="H23" s="28">
        <v>3760.33</v>
      </c>
      <c r="I23" s="28">
        <v>19600.91</v>
      </c>
      <c r="J23" s="28">
        <v>15339.72</v>
      </c>
      <c r="K23" s="28">
        <v>30167.75</v>
      </c>
      <c r="L23" s="28">
        <v>22857.13</v>
      </c>
      <c r="M23" s="28">
        <v>13361.61</v>
      </c>
      <c r="N23" s="28">
        <v>6540</v>
      </c>
      <c r="O23" s="28">
        <f t="shared" si="5"/>
        <v>221399.12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1219.89</v>
      </c>
      <c r="C26" s="28">
        <v>855.01</v>
      </c>
      <c r="D26" s="28">
        <v>756.99</v>
      </c>
      <c r="E26" s="28">
        <v>234.18</v>
      </c>
      <c r="F26" s="28">
        <v>713.42</v>
      </c>
      <c r="G26" s="28">
        <v>1100.08</v>
      </c>
      <c r="H26" s="28">
        <v>206.95</v>
      </c>
      <c r="I26" s="28">
        <v>721.59</v>
      </c>
      <c r="J26" s="28">
        <v>811.45</v>
      </c>
      <c r="K26" s="28">
        <v>1211.72</v>
      </c>
      <c r="L26" s="28">
        <v>1032.01</v>
      </c>
      <c r="M26" s="28">
        <v>511.92</v>
      </c>
      <c r="N26" s="28">
        <v>215.13</v>
      </c>
      <c r="O26" s="28">
        <f t="shared" si="5"/>
        <v>9590.339999999998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846.56</v>
      </c>
      <c r="L27" s="28">
        <v>753.86</v>
      </c>
      <c r="M27" s="28">
        <v>425.33</v>
      </c>
      <c r="N27" s="28">
        <v>223.57</v>
      </c>
      <c r="O27" s="28">
        <f t="shared" si="5"/>
        <v>7886.22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48697.57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391175.28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71877.74</v>
      </c>
      <c r="L30" s="28">
        <v>29839.94</v>
      </c>
      <c r="M30" s="28">
        <v>0</v>
      </c>
      <c r="N30" s="28">
        <v>0</v>
      </c>
      <c r="O30" s="28">
        <f>SUM(B30:N30)</f>
        <v>101717.68000000001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0</v>
      </c>
      <c r="C32" s="28">
        <f aca="true" t="shared" si="7" ref="C32:O32">+C33+C35+C48+C49+C50+C55-C56</f>
        <v>0</v>
      </c>
      <c r="D32" s="28">
        <f t="shared" si="7"/>
        <v>0</v>
      </c>
      <c r="E32" s="28">
        <f t="shared" si="7"/>
        <v>0</v>
      </c>
      <c r="F32" s="28">
        <f t="shared" si="7"/>
        <v>0</v>
      </c>
      <c r="G32" s="28">
        <f t="shared" si="7"/>
        <v>0</v>
      </c>
      <c r="H32" s="28">
        <f t="shared" si="7"/>
        <v>0</v>
      </c>
      <c r="I32" s="28">
        <f t="shared" si="7"/>
        <v>-270000</v>
      </c>
      <c r="J32" s="28">
        <f t="shared" si="7"/>
        <v>0</v>
      </c>
      <c r="K32" s="28">
        <f t="shared" si="7"/>
        <v>-405000</v>
      </c>
      <c r="L32" s="28">
        <f t="shared" si="7"/>
        <v>-369000</v>
      </c>
      <c r="M32" s="28">
        <f t="shared" si="7"/>
        <v>0</v>
      </c>
      <c r="N32" s="28">
        <f t="shared" si="7"/>
        <v>0</v>
      </c>
      <c r="O32" s="28">
        <f t="shared" si="7"/>
        <v>-1044000</v>
      </c>
    </row>
    <row r="33" spans="1:15" ht="18.75" customHeight="1">
      <c r="A33" s="26" t="s">
        <v>38</v>
      </c>
      <c r="B33" s="29">
        <f>+B34</f>
        <v>0</v>
      </c>
      <c r="C33" s="29">
        <f>+C34</f>
        <v>0</v>
      </c>
      <c r="D33" s="29">
        <f aca="true" t="shared" si="8" ref="D33:O33">+D34</f>
        <v>0</v>
      </c>
      <c r="E33" s="29">
        <f t="shared" si="8"/>
        <v>0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0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8"/>
        <v>0</v>
      </c>
      <c r="O33" s="29">
        <f t="shared" si="8"/>
        <v>0</v>
      </c>
    </row>
    <row r="34" spans="1:26" ht="18.75" customHeight="1">
      <c r="A34" s="27" t="s">
        <v>39</v>
      </c>
      <c r="B34" s="16">
        <f>ROUND((-B9)*$G$3,2)</f>
        <v>0</v>
      </c>
      <c r="C34" s="16">
        <f aca="true" t="shared" si="9" ref="C34:N34">ROUND((-C9)*$G$3,2)</f>
        <v>0</v>
      </c>
      <c r="D34" s="16">
        <f t="shared" si="9"/>
        <v>0</v>
      </c>
      <c r="E34" s="16">
        <f t="shared" si="9"/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M34" s="16">
        <f t="shared" si="9"/>
        <v>0</v>
      </c>
      <c r="N34" s="16">
        <f t="shared" si="9"/>
        <v>0</v>
      </c>
      <c r="O34" s="30">
        <f aca="true" t="shared" si="10" ref="O34:O56">SUM(B34:N34)</f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-270000</v>
      </c>
      <c r="J35" s="29">
        <f t="shared" si="11"/>
        <v>0</v>
      </c>
      <c r="K35" s="29">
        <f t="shared" si="11"/>
        <v>-405000</v>
      </c>
      <c r="L35" s="29">
        <f t="shared" si="11"/>
        <v>-369000</v>
      </c>
      <c r="M35" s="29">
        <f t="shared" si="11"/>
        <v>0</v>
      </c>
      <c r="N35" s="29">
        <f t="shared" si="11"/>
        <v>0</v>
      </c>
      <c r="O35" s="29">
        <f t="shared" si="11"/>
        <v>-1044000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-270000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-1044000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682205.1</v>
      </c>
      <c r="C54" s="34">
        <f aca="true" t="shared" si="13" ref="C54:N54">+C20+C32</f>
        <v>459752.65</v>
      </c>
      <c r="D54" s="34">
        <f t="shared" si="13"/>
        <v>404037.04</v>
      </c>
      <c r="E54" s="34">
        <f t="shared" si="13"/>
        <v>128660.71</v>
      </c>
      <c r="F54" s="34">
        <f t="shared" si="13"/>
        <v>390769.04</v>
      </c>
      <c r="G54" s="34">
        <f t="shared" si="13"/>
        <v>603585.72</v>
      </c>
      <c r="H54" s="34">
        <f t="shared" si="13"/>
        <v>129698.88</v>
      </c>
      <c r="I54" s="34">
        <f t="shared" si="13"/>
        <v>148353.52999999997</v>
      </c>
      <c r="J54" s="34">
        <f t="shared" si="13"/>
        <v>440470.7299999999</v>
      </c>
      <c r="K54" s="34">
        <f t="shared" si="13"/>
        <v>255056.02000000014</v>
      </c>
      <c r="L54" s="34">
        <f t="shared" si="13"/>
        <v>199257.81999999995</v>
      </c>
      <c r="M54" s="34">
        <f t="shared" si="13"/>
        <v>291274.50999999995</v>
      </c>
      <c r="N54" s="34">
        <f t="shared" si="13"/>
        <v>118205.53000000003</v>
      </c>
      <c r="O54" s="34">
        <f>SUM(B54:N54)</f>
        <v>4251327.279999999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682205.1</v>
      </c>
      <c r="C60" s="42">
        <f t="shared" si="14"/>
        <v>459752.64999999997</v>
      </c>
      <c r="D60" s="42">
        <f t="shared" si="14"/>
        <v>404037.03</v>
      </c>
      <c r="E60" s="42">
        <f t="shared" si="14"/>
        <v>128660.71</v>
      </c>
      <c r="F60" s="42">
        <f t="shared" si="14"/>
        <v>390769.04</v>
      </c>
      <c r="G60" s="42">
        <f t="shared" si="14"/>
        <v>603585.73</v>
      </c>
      <c r="H60" s="42">
        <f t="shared" si="14"/>
        <v>129698.89</v>
      </c>
      <c r="I60" s="42">
        <f t="shared" si="14"/>
        <v>148353.53</v>
      </c>
      <c r="J60" s="42">
        <f t="shared" si="14"/>
        <v>440470.73</v>
      </c>
      <c r="K60" s="42">
        <f t="shared" si="14"/>
        <v>255056.02</v>
      </c>
      <c r="L60" s="42">
        <f t="shared" si="14"/>
        <v>199257.82</v>
      </c>
      <c r="M60" s="42">
        <f t="shared" si="14"/>
        <v>291274.51</v>
      </c>
      <c r="N60" s="42">
        <f t="shared" si="14"/>
        <v>118205.53</v>
      </c>
      <c r="O60" s="34">
        <f t="shared" si="14"/>
        <v>4251327.29</v>
      </c>
      <c r="Q60"/>
    </row>
    <row r="61" spans="1:18" ht="18.75" customHeight="1">
      <c r="A61" s="26" t="s">
        <v>54</v>
      </c>
      <c r="B61" s="42">
        <v>566709.73</v>
      </c>
      <c r="C61" s="42">
        <v>333075.66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899785.3899999999</v>
      </c>
      <c r="P61"/>
      <c r="Q61"/>
      <c r="R61" s="41"/>
    </row>
    <row r="62" spans="1:16" ht="18.75" customHeight="1">
      <c r="A62" s="26" t="s">
        <v>55</v>
      </c>
      <c r="B62" s="42">
        <v>115495.37</v>
      </c>
      <c r="C62" s="42">
        <v>126676.99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242172.36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404037.03</v>
      </c>
      <c r="E63" s="43">
        <v>0</v>
      </c>
      <c r="F63" s="43">
        <v>0</v>
      </c>
      <c r="G63" s="43">
        <v>0</v>
      </c>
      <c r="H63" s="42">
        <v>129698.89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533735.92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128660.71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128660.71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390769.04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390769.04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603585.73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603585.73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148353.53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148353.53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440470.73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440470.73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255056.02</v>
      </c>
      <c r="L69" s="29">
        <v>199257.82</v>
      </c>
      <c r="M69" s="43">
        <v>0</v>
      </c>
      <c r="N69" s="43">
        <v>0</v>
      </c>
      <c r="O69" s="34">
        <f t="shared" si="15"/>
        <v>454313.83999999997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291274.51</v>
      </c>
      <c r="N70" s="43">
        <v>0</v>
      </c>
      <c r="O70" s="34">
        <f t="shared" si="15"/>
        <v>291274.51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118205.53</v>
      </c>
      <c r="O71" s="46">
        <f t="shared" si="15"/>
        <v>118205.53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2024-03-22T12:26:31Z</dcterms:modified>
  <cp:category/>
  <cp:version/>
  <cp:contentType/>
  <cp:contentStatus/>
</cp:coreProperties>
</file>