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<sst xmlns="http://schemas.openxmlformats.org/spreadsheetml/2006/main" count="89" uniqueCount="86">
  <si>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</si>
  <si>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</si>
  <si>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</si>
  <si>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</si>
  <si>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</si>
  <si>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</si>
  <si>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</si>
  <si>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</si>
  <si>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</si>
  <si>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</si>
  <si>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</si>
  <si>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</si>
  <si>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</si>
  <si>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</si>
  <si>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</si>
  <si>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</si>
  <si>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</si>
  <si>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</si>
  <si>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</si>
  <si>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</si>
  <si>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</si>
  <si>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</si>
  <si>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</si>
  <si>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</si>
  <si>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</si>
  <si>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</si>
  <si>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</si>
  <si>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</si>
  <si>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</si>
  <si>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</si>
  <si>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</si>
  <si>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</si>
  <si>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</si>
  <si>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</si>
  <si>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</si>
  <si>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</si>
  <si>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</si>
  <si>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</si>
  <si>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</si>
  <si>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</si>
  <si>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</si>
  <si>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</si>
  <si>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</si>
  <si>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</si>
  <si>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</si>
  <si>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</si>
  <si>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</si>
  <si>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</si>
  <si>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</si>
  <si>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</si>
  <si>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</si>
  <si>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</si>
  <si>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</si>
  <si>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</si>
  <si>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</si>
  <si>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</si>
  <si>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</si>
  <si>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</si>
  <si>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</si>
  <si>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</si>
  <si>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</si>
  <si>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</si>
  <si>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</si>
  <si>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</si>
  <si>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</si>
  <si>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</si>
  <si>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</si>
  <si>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</si>
  <si>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</si>
  <si>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</si>
  <si>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</si>
  <si>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</si>
  <si>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</si>
  <si>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</si>
  <si>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</si>
  <si>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</si>
  <si>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</si>
  <si>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</si>
  <si>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</si>
  <si>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</si>
  <si>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</si>
  <si>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</si>
  <si>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</si>
  <si>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</si>
  <si>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15/03/24 - VENCIMENTO 22/03/24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</si>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</sst>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399289</v>
      </c>
      <c r="C7" s="9">
        <f t="shared" si="0"/>
        <v>266113</v>
      </c>
      <c r="D7" s="9">
        <f t="shared" si="0"/>
        <v>248134</v>
      </c>
      <c r="E7" s="9">
        <f t="shared" si="0"/>
        <v>70585</v>
      </c>
      <c r="F7" s="9">
        <f t="shared" si="0"/>
        <v>237287</v>
      </c>
      <c r="G7" s="9">
        <f t="shared" si="0"/>
        <v>398203</v>
      </c>
      <c r="H7" s="9">
        <f t="shared" si="0"/>
        <v>49253</v>
      </c>
      <c r="I7" s="9">
        <f t="shared" si="0"/>
        <v>294610</v>
      </c>
      <c r="J7" s="9">
        <f t="shared" si="0"/>
        <v>216930</v>
      </c>
      <c r="K7" s="9">
        <f t="shared" si="0"/>
        <v>335336</v>
      </c>
      <c r="L7" s="9">
        <f t="shared" si="0"/>
        <v>244659</v>
      </c>
      <c r="M7" s="9">
        <f t="shared" si="0"/>
        <v>138882</v>
      </c>
      <c r="N7" s="9">
        <f t="shared" si="0"/>
        <v>88124</v>
      </c>
      <c r="O7" s="9">
        <f t="shared" si="0"/>
        <v>2987405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9663</v>
      </c>
      <c r="C8" s="11">
        <f t="shared" si="1"/>
        <v>9475</v>
      </c>
      <c r="D8" s="11">
        <f t="shared" si="1"/>
        <v>5241</v>
      </c>
      <c r="E8" s="11">
        <f t="shared" si="1"/>
        <v>1813</v>
      </c>
      <c r="F8" s="11">
        <f t="shared" si="1"/>
        <v>6258</v>
      </c>
      <c r="G8" s="11">
        <f t="shared" si="1"/>
        <v>12765</v>
      </c>
      <c r="H8" s="11">
        <f t="shared" si="1"/>
        <v>1719</v>
      </c>
      <c r="I8" s="11">
        <f t="shared" si="1"/>
        <v>13453</v>
      </c>
      <c r="J8" s="11">
        <f t="shared" si="1"/>
        <v>7272</v>
      </c>
      <c r="K8" s="11">
        <f t="shared" si="1"/>
        <v>4813</v>
      </c>
      <c r="L8" s="11">
        <f t="shared" si="1"/>
        <v>3175</v>
      </c>
      <c r="M8" s="11">
        <f t="shared" si="1"/>
        <v>5397</v>
      </c>
      <c r="N8" s="11">
        <f t="shared" si="1"/>
        <v>3395</v>
      </c>
      <c r="O8" s="11">
        <f t="shared" si="1"/>
        <v>84439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9663</v>
      </c>
      <c r="C9" s="11">
        <v>9475</v>
      </c>
      <c r="D9" s="11">
        <v>5241</v>
      </c>
      <c r="E9" s="11">
        <v>1813</v>
      </c>
      <c r="F9" s="11">
        <v>6258</v>
      </c>
      <c r="G9" s="11">
        <v>12765</v>
      </c>
      <c r="H9" s="11">
        <v>1719</v>
      </c>
      <c r="I9" s="11">
        <v>13453</v>
      </c>
      <c r="J9" s="11">
        <v>7272</v>
      </c>
      <c r="K9" s="11">
        <v>4812</v>
      </c>
      <c r="L9" s="11">
        <v>3174</v>
      </c>
      <c r="M9" s="11">
        <v>5397</v>
      </c>
      <c r="N9" s="11">
        <v>3381</v>
      </c>
      <c r="O9" s="11">
        <f>SUM(B9:N9)</f>
        <v>84423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1</v>
      </c>
      <c r="M10" s="13">
        <v>0</v>
      </c>
      <c r="N10" s="13">
        <v>14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389626</v>
      </c>
      <c r="C11" s="13">
        <v>256638</v>
      </c>
      <c r="D11" s="13">
        <v>242893</v>
      </c>
      <c r="E11" s="13">
        <v>68772</v>
      </c>
      <c r="F11" s="13">
        <v>231029</v>
      </c>
      <c r="G11" s="13">
        <v>385438</v>
      </c>
      <c r="H11" s="13">
        <v>47534</v>
      </c>
      <c r="I11" s="13">
        <v>281157</v>
      </c>
      <c r="J11" s="13">
        <v>209658</v>
      </c>
      <c r="K11" s="13">
        <v>330523</v>
      </c>
      <c r="L11" s="13">
        <v>241484</v>
      </c>
      <c r="M11" s="13">
        <v>133485</v>
      </c>
      <c r="N11" s="13">
        <v>84729</v>
      </c>
      <c r="O11" s="11">
        <f>SUM(B11:N11)</f>
        <v>2902966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27938</v>
      </c>
      <c r="C12" s="13">
        <v>23147</v>
      </c>
      <c r="D12" s="13">
        <v>18631</v>
      </c>
      <c r="E12" s="13">
        <v>7294</v>
      </c>
      <c r="F12" s="13">
        <v>20803</v>
      </c>
      <c r="G12" s="13">
        <v>37217</v>
      </c>
      <c r="H12" s="13">
        <v>4998</v>
      </c>
      <c r="I12" s="13">
        <v>26585</v>
      </c>
      <c r="J12" s="13">
        <v>18492</v>
      </c>
      <c r="K12" s="13">
        <v>22617</v>
      </c>
      <c r="L12" s="13">
        <v>16428</v>
      </c>
      <c r="M12" s="13">
        <v>6851</v>
      </c>
      <c r="N12" s="13">
        <v>3752</v>
      </c>
      <c r="O12" s="11">
        <f>SUM(B12:N12)</f>
        <v>234753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361688</v>
      </c>
      <c r="C13" s="15">
        <f t="shared" si="2"/>
        <v>233491</v>
      </c>
      <c r="D13" s="15">
        <f t="shared" si="2"/>
        <v>224262</v>
      </c>
      <c r="E13" s="15">
        <f t="shared" si="2"/>
        <v>61478</v>
      </c>
      <c r="F13" s="15">
        <f t="shared" si="2"/>
        <v>210226</v>
      </c>
      <c r="G13" s="15">
        <f t="shared" si="2"/>
        <v>348221</v>
      </c>
      <c r="H13" s="15">
        <f t="shared" si="2"/>
        <v>42536</v>
      </c>
      <c r="I13" s="15">
        <f t="shared" si="2"/>
        <v>254572</v>
      </c>
      <c r="J13" s="15">
        <f t="shared" si="2"/>
        <v>191166</v>
      </c>
      <c r="K13" s="15">
        <f t="shared" si="2"/>
        <v>307906</v>
      </c>
      <c r="L13" s="15">
        <f t="shared" si="2"/>
        <v>225056</v>
      </c>
      <c r="M13" s="15">
        <f t="shared" si="2"/>
        <v>126634</v>
      </c>
      <c r="N13" s="15">
        <f t="shared" si="2"/>
        <v>80977</v>
      </c>
      <c r="O13" s="11">
        <f>SUM(B13:N13)</f>
        <v>2668213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1.164047464417723</v>
      </c>
      <c r="C18" s="19">
        <v>1.236344015934988</v>
      </c>
      <c r="D18" s="19">
        <v>1.38532412897579</v>
      </c>
      <c r="E18" s="19">
        <v>0.838215959423437</v>
      </c>
      <c r="F18" s="19">
        <v>1.337199501096229</v>
      </c>
      <c r="G18" s="19">
        <v>1.337100522676405</v>
      </c>
      <c r="H18" s="19">
        <v>1.49997907295183</v>
      </c>
      <c r="I18" s="19">
        <v>1.160582236105603</v>
      </c>
      <c r="J18" s="19">
        <v>1.311483307545205</v>
      </c>
      <c r="K18" s="19">
        <v>1.087378808002926</v>
      </c>
      <c r="L18" s="19">
        <v>1.226378065135537</v>
      </c>
      <c r="M18" s="19">
        <v>1.146406082752421</v>
      </c>
      <c r="N18" s="19">
        <v>1.034924013601276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1499773.6199999999</v>
      </c>
      <c r="C20" s="24">
        <f aca="true" t="shared" si="3" ref="C20:O20">SUM(C21:C31)</f>
        <v>1072645.1099999996</v>
      </c>
      <c r="D20" s="24">
        <f t="shared" si="3"/>
        <v>970374.98</v>
      </c>
      <c r="E20" s="24">
        <f t="shared" si="3"/>
        <v>292546.79000000004</v>
      </c>
      <c r="F20" s="24">
        <f t="shared" si="3"/>
        <v>1053121.96</v>
      </c>
      <c r="G20" s="24">
        <f t="shared" si="3"/>
        <v>1466925.97</v>
      </c>
      <c r="H20" s="24">
        <f t="shared" si="3"/>
        <v>286638.9</v>
      </c>
      <c r="I20" s="24">
        <f t="shared" si="3"/>
        <v>1133830.61</v>
      </c>
      <c r="J20" s="24">
        <f t="shared" si="3"/>
        <v>929991.4900000001</v>
      </c>
      <c r="K20" s="24">
        <f t="shared" si="3"/>
        <v>1170975.93</v>
      </c>
      <c r="L20" s="24">
        <f t="shared" si="3"/>
        <v>1100673.8199999998</v>
      </c>
      <c r="M20" s="24">
        <f t="shared" si="3"/>
        <v>659130.2700000001</v>
      </c>
      <c r="N20" s="24">
        <f t="shared" si="3"/>
        <v>337488.04000000004</v>
      </c>
      <c r="O20" s="24">
        <f t="shared" si="3"/>
        <v>11974117.49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1178701.13</v>
      </c>
      <c r="C21" s="28">
        <f aca="true" t="shared" si="4" ref="C21:N21">ROUND((C15+C16)*C7,2)</f>
        <v>811538.2</v>
      </c>
      <c r="D21" s="28">
        <f t="shared" si="4"/>
        <v>663634.38</v>
      </c>
      <c r="E21" s="28">
        <f t="shared" si="4"/>
        <v>322502.87</v>
      </c>
      <c r="F21" s="28">
        <f t="shared" si="4"/>
        <v>735565.97</v>
      </c>
      <c r="G21" s="28">
        <f t="shared" si="4"/>
        <v>1015656.57</v>
      </c>
      <c r="H21" s="28">
        <f t="shared" si="4"/>
        <v>168671.82</v>
      </c>
      <c r="I21" s="28">
        <f t="shared" si="4"/>
        <v>892108.54</v>
      </c>
      <c r="J21" s="28">
        <f t="shared" si="4"/>
        <v>660703.7</v>
      </c>
      <c r="K21" s="28">
        <f t="shared" si="4"/>
        <v>965398.81</v>
      </c>
      <c r="L21" s="28">
        <f t="shared" si="4"/>
        <v>801992.2</v>
      </c>
      <c r="M21" s="28">
        <f t="shared" si="4"/>
        <v>525321.17</v>
      </c>
      <c r="N21" s="28">
        <f t="shared" si="4"/>
        <v>301093.27</v>
      </c>
      <c r="O21" s="28">
        <f aca="true" t="shared" si="5" ref="O21:O29">SUM(B21:N21)</f>
        <v>9042888.63</v>
      </c>
    </row>
    <row r="22" spans="1:23" ht="18.75" customHeight="1">
      <c r="A22" s="26" t="s">
        <v>33</v>
      </c>
      <c r="B22" s="28">
        <f>IF(B18&lt;&gt;0,ROUND((B18-1)*B21,2),0)</f>
        <v>193362.93</v>
      </c>
      <c r="C22" s="28">
        <f aca="true" t="shared" si="6" ref="C22:N22">IF(C18&lt;&gt;0,ROUND((C18-1)*C21,2),0)</f>
        <v>191802.2</v>
      </c>
      <c r="D22" s="28">
        <f t="shared" si="6"/>
        <v>255714.34</v>
      </c>
      <c r="E22" s="28">
        <f t="shared" si="6"/>
        <v>-52175.82</v>
      </c>
      <c r="F22" s="28">
        <f t="shared" si="6"/>
        <v>248032.48</v>
      </c>
      <c r="G22" s="28">
        <f t="shared" si="6"/>
        <v>342378.36</v>
      </c>
      <c r="H22" s="28">
        <f t="shared" si="6"/>
        <v>84332.38</v>
      </c>
      <c r="I22" s="28">
        <f t="shared" si="6"/>
        <v>143256.78</v>
      </c>
      <c r="J22" s="28">
        <f t="shared" si="6"/>
        <v>205798.17</v>
      </c>
      <c r="K22" s="28">
        <f t="shared" si="6"/>
        <v>84355.4</v>
      </c>
      <c r="L22" s="28">
        <f t="shared" si="6"/>
        <v>181553.44</v>
      </c>
      <c r="M22" s="28">
        <f t="shared" si="6"/>
        <v>76910.21</v>
      </c>
      <c r="N22" s="28">
        <f t="shared" si="6"/>
        <v>10515.39</v>
      </c>
      <c r="O22" s="28">
        <f t="shared" si="5"/>
        <v>1965836.2599999998</v>
      </c>
      <c r="W22" s="51"/>
    </row>
    <row r="23" spans="1:15" ht="18.75" customHeight="1">
      <c r="A23" s="26" t="s">
        <v>34</v>
      </c>
      <c r="B23" s="28">
        <v>63662.18</v>
      </c>
      <c r="C23" s="28">
        <v>40909.2</v>
      </c>
      <c r="D23" s="28">
        <v>30838.47</v>
      </c>
      <c r="E23" s="28">
        <v>11235.21</v>
      </c>
      <c r="F23" s="28">
        <v>39594.22</v>
      </c>
      <c r="G23" s="28">
        <v>63161.67</v>
      </c>
      <c r="H23" s="28">
        <v>7505.47</v>
      </c>
      <c r="I23" s="28">
        <v>44358.25</v>
      </c>
      <c r="J23" s="28">
        <v>34280.74</v>
      </c>
      <c r="K23" s="28">
        <v>46497.28</v>
      </c>
      <c r="L23" s="28">
        <v>45169.96</v>
      </c>
      <c r="M23" s="28">
        <v>25076.9</v>
      </c>
      <c r="N23" s="28">
        <v>15047.55</v>
      </c>
      <c r="O23" s="28">
        <f t="shared" si="5"/>
        <v>467337.1000000001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1138.2</v>
      </c>
      <c r="C26" s="28">
        <v>830.51</v>
      </c>
      <c r="D26" s="28">
        <v>754.26</v>
      </c>
      <c r="E26" s="28">
        <v>223.28</v>
      </c>
      <c r="F26" s="28">
        <v>811.45</v>
      </c>
      <c r="G26" s="28">
        <v>1127.31</v>
      </c>
      <c r="H26" s="28">
        <v>206.95</v>
      </c>
      <c r="I26" s="28">
        <v>857.74</v>
      </c>
      <c r="J26" s="28">
        <v>713.42</v>
      </c>
      <c r="K26" s="28">
        <v>893.14</v>
      </c>
      <c r="L26" s="28">
        <v>838.68</v>
      </c>
      <c r="M26" s="28">
        <v>498.3</v>
      </c>
      <c r="N26" s="28">
        <v>255.96</v>
      </c>
      <c r="O26" s="28">
        <f t="shared" si="5"/>
        <v>9149.199999999999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846.56</v>
      </c>
      <c r="L27" s="28">
        <v>753.86</v>
      </c>
      <c r="M27" s="28">
        <v>425.33</v>
      </c>
      <c r="N27" s="28">
        <v>223.57</v>
      </c>
      <c r="O27" s="28">
        <f t="shared" si="5"/>
        <v>7886.22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48697.57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391175.28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30162.54</v>
      </c>
      <c r="L30" s="28">
        <v>27678.23</v>
      </c>
      <c r="M30" s="28">
        <v>0</v>
      </c>
      <c r="N30" s="28">
        <v>0</v>
      </c>
      <c r="O30" s="28">
        <f>SUM(B30:N30)</f>
        <v>57840.770000000004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-42517.2</v>
      </c>
      <c r="C32" s="28">
        <f aca="true" t="shared" si="7" ref="C32:O32">+C33+C35+C48+C49+C50+C55-C56</f>
        <v>-41690</v>
      </c>
      <c r="D32" s="28">
        <f t="shared" si="7"/>
        <v>-23060.4</v>
      </c>
      <c r="E32" s="28">
        <f t="shared" si="7"/>
        <v>-7977.2</v>
      </c>
      <c r="F32" s="28">
        <f t="shared" si="7"/>
        <v>-27535.2</v>
      </c>
      <c r="G32" s="28">
        <f t="shared" si="7"/>
        <v>-56166</v>
      </c>
      <c r="H32" s="28">
        <f t="shared" si="7"/>
        <v>-7563.6</v>
      </c>
      <c r="I32" s="28">
        <f t="shared" si="7"/>
        <v>-59193.2</v>
      </c>
      <c r="J32" s="28">
        <f t="shared" si="7"/>
        <v>-31996.8</v>
      </c>
      <c r="K32" s="28">
        <f t="shared" si="7"/>
        <v>-21172.8</v>
      </c>
      <c r="L32" s="28">
        <f t="shared" si="7"/>
        <v>-13965.6</v>
      </c>
      <c r="M32" s="28">
        <f t="shared" si="7"/>
        <v>-23746.8</v>
      </c>
      <c r="N32" s="28">
        <f t="shared" si="7"/>
        <v>-14876.4</v>
      </c>
      <c r="O32" s="28">
        <f t="shared" si="7"/>
        <v>-371461.19999999995</v>
      </c>
    </row>
    <row r="33" spans="1:15" ht="18.75" customHeight="1">
      <c r="A33" s="26" t="s">
        <v>38</v>
      </c>
      <c r="B33" s="29">
        <f>+B34</f>
        <v>-42517.2</v>
      </c>
      <c r="C33" s="29">
        <f>+C34</f>
        <v>-41690</v>
      </c>
      <c r="D33" s="29">
        <f aca="true" t="shared" si="8" ref="D33:O33">+D34</f>
        <v>-23060.4</v>
      </c>
      <c r="E33" s="29">
        <f t="shared" si="8"/>
        <v>-7977.2</v>
      </c>
      <c r="F33" s="29">
        <f t="shared" si="8"/>
        <v>-27535.2</v>
      </c>
      <c r="G33" s="29">
        <f t="shared" si="8"/>
        <v>-56166</v>
      </c>
      <c r="H33" s="29">
        <f t="shared" si="8"/>
        <v>-7563.6</v>
      </c>
      <c r="I33" s="29">
        <f t="shared" si="8"/>
        <v>-59193.2</v>
      </c>
      <c r="J33" s="29">
        <f t="shared" si="8"/>
        <v>-31996.8</v>
      </c>
      <c r="K33" s="29">
        <f t="shared" si="8"/>
        <v>-21172.8</v>
      </c>
      <c r="L33" s="29">
        <f t="shared" si="8"/>
        <v>-13965.6</v>
      </c>
      <c r="M33" s="29">
        <f t="shared" si="8"/>
        <v>-23746.8</v>
      </c>
      <c r="N33" s="29">
        <f t="shared" si="8"/>
        <v>-14876.4</v>
      </c>
      <c r="O33" s="29">
        <f t="shared" si="8"/>
        <v>-371461.19999999995</v>
      </c>
    </row>
    <row r="34" spans="1:26" ht="18.75" customHeight="1">
      <c r="A34" s="27" t="s">
        <v>39</v>
      </c>
      <c r="B34" s="16">
        <f>ROUND((-B9)*$G$3,2)</f>
        <v>-42517.2</v>
      </c>
      <c r="C34" s="16">
        <f aca="true" t="shared" si="9" ref="C34:N34">ROUND((-C9)*$G$3,2)</f>
        <v>-41690</v>
      </c>
      <c r="D34" s="16">
        <f t="shared" si="9"/>
        <v>-23060.4</v>
      </c>
      <c r="E34" s="16">
        <f t="shared" si="9"/>
        <v>-7977.2</v>
      </c>
      <c r="F34" s="16">
        <f t="shared" si="9"/>
        <v>-27535.2</v>
      </c>
      <c r="G34" s="16">
        <f t="shared" si="9"/>
        <v>-56166</v>
      </c>
      <c r="H34" s="16">
        <f t="shared" si="9"/>
        <v>-7563.6</v>
      </c>
      <c r="I34" s="16">
        <f t="shared" si="9"/>
        <v>-59193.2</v>
      </c>
      <c r="J34" s="16">
        <f t="shared" si="9"/>
        <v>-31996.8</v>
      </c>
      <c r="K34" s="16">
        <f t="shared" si="9"/>
        <v>-21172.8</v>
      </c>
      <c r="L34" s="16">
        <f t="shared" si="9"/>
        <v>-13965.6</v>
      </c>
      <c r="M34" s="16">
        <f t="shared" si="9"/>
        <v>-23746.8</v>
      </c>
      <c r="N34" s="16">
        <f t="shared" si="9"/>
        <v>-14876.4</v>
      </c>
      <c r="O34" s="30">
        <f aca="true" t="shared" si="10" ref="O34:O56">SUM(B34:N34)</f>
        <v>-371461.19999999995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909000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2988000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-909000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-2988000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1457256.42</v>
      </c>
      <c r="C54" s="34">
        <f aca="true" t="shared" si="13" ref="C54:N54">+C20+C32</f>
        <v>1030955.1099999996</v>
      </c>
      <c r="D54" s="34">
        <f t="shared" si="13"/>
        <v>947314.58</v>
      </c>
      <c r="E54" s="34">
        <f t="shared" si="13"/>
        <v>284569.59</v>
      </c>
      <c r="F54" s="34">
        <f t="shared" si="13"/>
        <v>1025586.76</v>
      </c>
      <c r="G54" s="34">
        <f t="shared" si="13"/>
        <v>1410759.97</v>
      </c>
      <c r="H54" s="34">
        <f t="shared" si="13"/>
        <v>279075.30000000005</v>
      </c>
      <c r="I54" s="34">
        <f t="shared" si="13"/>
        <v>1074637.4100000001</v>
      </c>
      <c r="J54" s="34">
        <f t="shared" si="13"/>
        <v>897994.6900000001</v>
      </c>
      <c r="K54" s="34">
        <f t="shared" si="13"/>
        <v>1149803.13</v>
      </c>
      <c r="L54" s="34">
        <f t="shared" si="13"/>
        <v>1086708.2199999997</v>
      </c>
      <c r="M54" s="34">
        <f t="shared" si="13"/>
        <v>635383.4700000001</v>
      </c>
      <c r="N54" s="34">
        <f t="shared" si="13"/>
        <v>322611.64</v>
      </c>
      <c r="O54" s="34">
        <f>SUM(B54:N54)</f>
        <v>11602656.289999997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1457256.42</v>
      </c>
      <c r="C60" s="42">
        <f t="shared" si="14"/>
        <v>1030955.1200000001</v>
      </c>
      <c r="D60" s="42">
        <f t="shared" si="14"/>
        <v>947314.58</v>
      </c>
      <c r="E60" s="42">
        <f t="shared" si="14"/>
        <v>284569.59</v>
      </c>
      <c r="F60" s="42">
        <f t="shared" si="14"/>
        <v>1025586.76</v>
      </c>
      <c r="G60" s="42">
        <f t="shared" si="14"/>
        <v>1410759.97</v>
      </c>
      <c r="H60" s="42">
        <f t="shared" si="14"/>
        <v>279075.31</v>
      </c>
      <c r="I60" s="42">
        <f t="shared" si="14"/>
        <v>1074637.41</v>
      </c>
      <c r="J60" s="42">
        <f t="shared" si="14"/>
        <v>897994.7</v>
      </c>
      <c r="K60" s="42">
        <f t="shared" si="14"/>
        <v>1149803.12</v>
      </c>
      <c r="L60" s="42">
        <f t="shared" si="14"/>
        <v>1086708.22</v>
      </c>
      <c r="M60" s="42">
        <f t="shared" si="14"/>
        <v>635383.47</v>
      </c>
      <c r="N60" s="42">
        <f t="shared" si="14"/>
        <v>322611.64</v>
      </c>
      <c r="O60" s="34">
        <f t="shared" si="14"/>
        <v>11602656.31</v>
      </c>
      <c r="Q60"/>
    </row>
    <row r="61" spans="1:18" ht="18.75" customHeight="1">
      <c r="A61" s="26" t="s">
        <v>54</v>
      </c>
      <c r="B61" s="42">
        <v>1198376.56</v>
      </c>
      <c r="C61" s="42">
        <v>738629.42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1937005.98</v>
      </c>
      <c r="P61"/>
      <c r="Q61"/>
      <c r="R61" s="41"/>
    </row>
    <row r="62" spans="1:16" ht="18.75" customHeight="1">
      <c r="A62" s="26" t="s">
        <v>55</v>
      </c>
      <c r="B62" s="42">
        <v>258879.86</v>
      </c>
      <c r="C62" s="42">
        <v>292325.7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551205.56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947314.58</v>
      </c>
      <c r="E63" s="43">
        <v>0</v>
      </c>
      <c r="F63" s="43">
        <v>0</v>
      </c>
      <c r="G63" s="43">
        <v>0</v>
      </c>
      <c r="H63" s="42">
        <v>279075.31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1226389.89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284569.59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284569.59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1025586.76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1025586.76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1410759.97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1410759.97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1074637.41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1074637.41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897994.7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897994.7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1149803.12</v>
      </c>
      <c r="L69" s="29">
        <v>1086708.22</v>
      </c>
      <c r="M69" s="43">
        <v>0</v>
      </c>
      <c r="N69" s="43">
        <v>0</v>
      </c>
      <c r="O69" s="34">
        <f t="shared" si="15"/>
        <v>2236511.34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635383.47</v>
      </c>
      <c r="N70" s="43">
        <v>0</v>
      </c>
      <c r="O70" s="34">
        <f t="shared" si="15"/>
        <v>635383.47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322611.64</v>
      </c>
      <c r="O71" s="46">
        <f t="shared" si="15"/>
        <v>322611.64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2024-03-22T11:54:53Z</dcterms:modified>
  <cp:category/>
  <cp:version/>
  <cp:contentType/>
  <cp:contentStatus/>
</cp:coreProperties>
</file>