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<sst xmlns="http://schemas.openxmlformats.org/spreadsheetml/2006/main" count="89" uniqueCount="86">
  <si>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</si>
  <si>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</si>
  <si>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</si>
  <si>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</si>
  <si>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</si>
  <si>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</si>
  <si>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</si>
  <si>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</si>
  <si>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</si>
  <si>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</si>
  <si>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</si>
  <si>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</si>
  <si>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</si>
  <si>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</si>
  <si>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</si>
  <si>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</si>
  <si>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</si>
  <si>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</si>
  <si>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</si>
  <si>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</si>
  <si>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</si>
  <si>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</si>
  <si>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</si>
  <si>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</si>
  <si>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</si>
  <si>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</si>
  <si>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</si>
  <si>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</si>
  <si>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</si>
  <si>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</si>
  <si>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</si>
  <si>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</si>
  <si>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</si>
  <si>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</si>
  <si>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</si>
  <si>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</si>
  <si>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</si>
  <si>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</si>
  <si>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</si>
  <si>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</si>
  <si>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</si>
  <si>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</si>
  <si>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</si>
  <si>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</si>
  <si>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</si>
  <si>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</si>
  <si>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</si>
  <si>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</si>
  <si>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</si>
  <si>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</si>
  <si>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</si>
  <si>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</si>
  <si>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</si>
  <si>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</si>
  <si>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</si>
  <si>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</si>
  <si>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</si>
  <si>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</si>
  <si>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</si>
  <si>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</si>
  <si>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</si>
  <si>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</si>
  <si>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</si>
  <si>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</si>
  <si>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</si>
  <si>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</si>
  <si>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</si>
  <si>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</si>
  <si>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</si>
  <si>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</si>
  <si>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</si>
  <si>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</si>
  <si>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</si>
  <si>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</si>
  <si>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</si>
  <si>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</si>
  <si>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</si>
  <si>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</si>
  <si>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</si>
  <si>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</si>
  <si>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</si>
  <si>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</si>
  <si>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</si>
  <si>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</si>
  <si>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09/03/24 - VENCIMENTO 15/03/24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</si>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</sst>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266708</v>
      </c>
      <c r="C7" s="9">
        <f t="shared" si="0"/>
        <v>174254</v>
      </c>
      <c r="D7" s="9">
        <f t="shared" si="0"/>
        <v>176093</v>
      </c>
      <c r="E7" s="9">
        <f t="shared" si="0"/>
        <v>48903</v>
      </c>
      <c r="F7" s="9">
        <f t="shared" si="0"/>
        <v>143666</v>
      </c>
      <c r="G7" s="9">
        <f t="shared" si="0"/>
        <v>240929</v>
      </c>
      <c r="H7" s="9">
        <f t="shared" si="0"/>
        <v>32355</v>
      </c>
      <c r="I7" s="9">
        <f t="shared" si="0"/>
        <v>177221</v>
      </c>
      <c r="J7" s="9">
        <f t="shared" si="0"/>
        <v>141247</v>
      </c>
      <c r="K7" s="9">
        <f t="shared" si="0"/>
        <v>222575</v>
      </c>
      <c r="L7" s="9">
        <f t="shared" si="0"/>
        <v>171547</v>
      </c>
      <c r="M7" s="9">
        <f t="shared" si="0"/>
        <v>82422</v>
      </c>
      <c r="N7" s="9">
        <f t="shared" si="0"/>
        <v>52031</v>
      </c>
      <c r="O7" s="9">
        <f t="shared" si="0"/>
        <v>1929951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9096</v>
      </c>
      <c r="C8" s="11">
        <f t="shared" si="1"/>
        <v>8613</v>
      </c>
      <c r="D8" s="11">
        <f t="shared" si="1"/>
        <v>5395</v>
      </c>
      <c r="E8" s="11">
        <f t="shared" si="1"/>
        <v>1856</v>
      </c>
      <c r="F8" s="11">
        <f t="shared" si="1"/>
        <v>5742</v>
      </c>
      <c r="G8" s="11">
        <f t="shared" si="1"/>
        <v>11051</v>
      </c>
      <c r="H8" s="11">
        <f t="shared" si="1"/>
        <v>1665</v>
      </c>
      <c r="I8" s="11">
        <f t="shared" si="1"/>
        <v>10918</v>
      </c>
      <c r="J8" s="11">
        <f t="shared" si="1"/>
        <v>6645</v>
      </c>
      <c r="K8" s="11">
        <f t="shared" si="1"/>
        <v>4623</v>
      </c>
      <c r="L8" s="11">
        <f t="shared" si="1"/>
        <v>3164</v>
      </c>
      <c r="M8" s="11">
        <f t="shared" si="1"/>
        <v>3938</v>
      </c>
      <c r="N8" s="11">
        <f t="shared" si="1"/>
        <v>2617</v>
      </c>
      <c r="O8" s="11">
        <f t="shared" si="1"/>
        <v>75323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9096</v>
      </c>
      <c r="C9" s="11">
        <v>8613</v>
      </c>
      <c r="D9" s="11">
        <v>5395</v>
      </c>
      <c r="E9" s="11">
        <v>1856</v>
      </c>
      <c r="F9" s="11">
        <v>5742</v>
      </c>
      <c r="G9" s="11">
        <v>11051</v>
      </c>
      <c r="H9" s="11">
        <v>1665</v>
      </c>
      <c r="I9" s="11">
        <v>10918</v>
      </c>
      <c r="J9" s="11">
        <v>6645</v>
      </c>
      <c r="K9" s="11">
        <v>4623</v>
      </c>
      <c r="L9" s="11">
        <v>3164</v>
      </c>
      <c r="M9" s="11">
        <v>3938</v>
      </c>
      <c r="N9" s="11">
        <v>2596</v>
      </c>
      <c r="O9" s="11">
        <f>SUM(B9:N9)</f>
        <v>75302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21</v>
      </c>
      <c r="O10" s="11">
        <f>SUM(B10:N10)</f>
        <v>21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257612</v>
      </c>
      <c r="C11" s="13">
        <v>165641</v>
      </c>
      <c r="D11" s="13">
        <v>170698</v>
      </c>
      <c r="E11" s="13">
        <v>47047</v>
      </c>
      <c r="F11" s="13">
        <v>137924</v>
      </c>
      <c r="G11" s="13">
        <v>229878</v>
      </c>
      <c r="H11" s="13">
        <v>30690</v>
      </c>
      <c r="I11" s="13">
        <v>166303</v>
      </c>
      <c r="J11" s="13">
        <v>134602</v>
      </c>
      <c r="K11" s="13">
        <v>217952</v>
      </c>
      <c r="L11" s="13">
        <v>168383</v>
      </c>
      <c r="M11" s="13">
        <v>78484</v>
      </c>
      <c r="N11" s="13">
        <v>49414</v>
      </c>
      <c r="O11" s="11">
        <f>SUM(B11:N11)</f>
        <v>1854628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21325</v>
      </c>
      <c r="C12" s="13">
        <v>17443</v>
      </c>
      <c r="D12" s="13">
        <v>15326</v>
      </c>
      <c r="E12" s="13">
        <v>5711</v>
      </c>
      <c r="F12" s="13">
        <v>14222</v>
      </c>
      <c r="G12" s="13">
        <v>26180</v>
      </c>
      <c r="H12" s="13">
        <v>3881</v>
      </c>
      <c r="I12" s="13">
        <v>18791</v>
      </c>
      <c r="J12" s="13">
        <v>13062</v>
      </c>
      <c r="K12" s="13">
        <v>16904</v>
      </c>
      <c r="L12" s="13">
        <v>12514</v>
      </c>
      <c r="M12" s="13">
        <v>4802</v>
      </c>
      <c r="N12" s="13">
        <v>2519</v>
      </c>
      <c r="O12" s="11">
        <f>SUM(B12:N12)</f>
        <v>172680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236287</v>
      </c>
      <c r="C13" s="15">
        <f t="shared" si="2"/>
        <v>148198</v>
      </c>
      <c r="D13" s="15">
        <f t="shared" si="2"/>
        <v>155372</v>
      </c>
      <c r="E13" s="15">
        <f t="shared" si="2"/>
        <v>41336</v>
      </c>
      <c r="F13" s="15">
        <f t="shared" si="2"/>
        <v>123702</v>
      </c>
      <c r="G13" s="15">
        <f t="shared" si="2"/>
        <v>203698</v>
      </c>
      <c r="H13" s="15">
        <f t="shared" si="2"/>
        <v>26809</v>
      </c>
      <c r="I13" s="15">
        <f t="shared" si="2"/>
        <v>147512</v>
      </c>
      <c r="J13" s="15">
        <f t="shared" si="2"/>
        <v>121540</v>
      </c>
      <c r="K13" s="15">
        <f t="shared" si="2"/>
        <v>201048</v>
      </c>
      <c r="L13" s="15">
        <f t="shared" si="2"/>
        <v>155869</v>
      </c>
      <c r="M13" s="15">
        <f t="shared" si="2"/>
        <v>73682</v>
      </c>
      <c r="N13" s="15">
        <f t="shared" si="2"/>
        <v>46895</v>
      </c>
      <c r="O13" s="11">
        <f>SUM(B13:N13)</f>
        <v>1681948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1.207073908099233</v>
      </c>
      <c r="C18" s="19">
        <v>1.311541235290374</v>
      </c>
      <c r="D18" s="19">
        <v>1.456627021243023</v>
      </c>
      <c r="E18" s="19">
        <v>0.869705220650594</v>
      </c>
      <c r="F18" s="19">
        <v>1.320079944850522</v>
      </c>
      <c r="G18" s="19">
        <v>1.371275129495019</v>
      </c>
      <c r="H18" s="19">
        <v>1.449556683540171</v>
      </c>
      <c r="I18" s="19">
        <v>1.224920341268117</v>
      </c>
      <c r="J18" s="19">
        <v>1.331408364926007</v>
      </c>
      <c r="K18" s="19">
        <v>1.248227513644198</v>
      </c>
      <c r="L18" s="19">
        <v>1.334595417683112</v>
      </c>
      <c r="M18" s="19">
        <v>1.174491223378301</v>
      </c>
      <c r="N18" s="19">
        <v>1.186258397843626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1056219.82</v>
      </c>
      <c r="C20" s="24">
        <f aca="true" t="shared" si="3" ref="C20:O20">SUM(C21:C31)</f>
        <v>756519.4299999999</v>
      </c>
      <c r="D20" s="24">
        <f t="shared" si="3"/>
        <v>728839.8</v>
      </c>
      <c r="E20" s="24">
        <f t="shared" si="3"/>
        <v>213375.94999999998</v>
      </c>
      <c r="F20" s="24">
        <f t="shared" si="3"/>
        <v>644810.0299999999</v>
      </c>
      <c r="G20" s="24">
        <f t="shared" si="3"/>
        <v>926480.77</v>
      </c>
      <c r="H20" s="24">
        <f t="shared" si="3"/>
        <v>192665.06999999998</v>
      </c>
      <c r="I20" s="24">
        <f t="shared" si="3"/>
        <v>735244.05</v>
      </c>
      <c r="J20" s="24">
        <f t="shared" si="3"/>
        <v>623441.3600000002</v>
      </c>
      <c r="K20" s="24">
        <f t="shared" si="3"/>
        <v>914864.4200000002</v>
      </c>
      <c r="L20" s="24">
        <f t="shared" si="3"/>
        <v>857604.79</v>
      </c>
      <c r="M20" s="24">
        <f t="shared" si="3"/>
        <v>415374.5</v>
      </c>
      <c r="N20" s="24">
        <f t="shared" si="3"/>
        <v>231406.16</v>
      </c>
      <c r="O20" s="24">
        <f t="shared" si="3"/>
        <v>8296846.149999999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787322.02</v>
      </c>
      <c r="C21" s="28">
        <f aca="true" t="shared" si="4" ref="C21:N21">ROUND((C15+C16)*C7,2)</f>
        <v>531405</v>
      </c>
      <c r="D21" s="28">
        <f t="shared" si="4"/>
        <v>470960.73</v>
      </c>
      <c r="E21" s="28">
        <f t="shared" si="4"/>
        <v>223437.81</v>
      </c>
      <c r="F21" s="28">
        <f t="shared" si="4"/>
        <v>445350.23</v>
      </c>
      <c r="G21" s="28">
        <f t="shared" si="4"/>
        <v>614513.51</v>
      </c>
      <c r="H21" s="28">
        <f t="shared" si="4"/>
        <v>110802.93</v>
      </c>
      <c r="I21" s="28">
        <f t="shared" si="4"/>
        <v>536642.91</v>
      </c>
      <c r="J21" s="28">
        <f t="shared" si="4"/>
        <v>430195.99</v>
      </c>
      <c r="K21" s="28">
        <f t="shared" si="4"/>
        <v>640771.17</v>
      </c>
      <c r="L21" s="28">
        <f t="shared" si="4"/>
        <v>562331.07</v>
      </c>
      <c r="M21" s="28">
        <f t="shared" si="4"/>
        <v>311761.22</v>
      </c>
      <c r="N21" s="28">
        <f t="shared" si="4"/>
        <v>177774.32</v>
      </c>
      <c r="O21" s="28">
        <f aca="true" t="shared" si="5" ref="O21:O29">SUM(B21:N21)</f>
        <v>5843268.91</v>
      </c>
    </row>
    <row r="22" spans="1:23" ht="18.75" customHeight="1">
      <c r="A22" s="26" t="s">
        <v>33</v>
      </c>
      <c r="B22" s="28">
        <f>IF(B18&lt;&gt;0,ROUND((B18-1)*B21,2),0)</f>
        <v>163033.85</v>
      </c>
      <c r="C22" s="28">
        <f aca="true" t="shared" si="6" ref="C22:N22">IF(C18&lt;&gt;0,ROUND((C18-1)*C21,2),0)</f>
        <v>165554.57</v>
      </c>
      <c r="D22" s="28">
        <f t="shared" si="6"/>
        <v>215053.4</v>
      </c>
      <c r="E22" s="28">
        <f t="shared" si="6"/>
        <v>-29112.78</v>
      </c>
      <c r="F22" s="28">
        <f t="shared" si="6"/>
        <v>142547.68</v>
      </c>
      <c r="G22" s="28">
        <f t="shared" si="6"/>
        <v>228153.58</v>
      </c>
      <c r="H22" s="28">
        <f t="shared" si="6"/>
        <v>49812.2</v>
      </c>
      <c r="I22" s="28">
        <f t="shared" si="6"/>
        <v>120701.91</v>
      </c>
      <c r="J22" s="28">
        <f t="shared" si="6"/>
        <v>142570.55</v>
      </c>
      <c r="K22" s="28">
        <f t="shared" si="6"/>
        <v>159057.03</v>
      </c>
      <c r="L22" s="28">
        <f t="shared" si="6"/>
        <v>188153.4</v>
      </c>
      <c r="M22" s="28">
        <f t="shared" si="6"/>
        <v>54399.6</v>
      </c>
      <c r="N22" s="28">
        <f t="shared" si="6"/>
        <v>33111.96</v>
      </c>
      <c r="O22" s="28">
        <f t="shared" si="5"/>
        <v>1633036.95</v>
      </c>
      <c r="W22" s="51"/>
    </row>
    <row r="23" spans="1:15" ht="18.75" customHeight="1">
      <c r="A23" s="26" t="s">
        <v>34</v>
      </c>
      <c r="B23" s="28">
        <v>41658.62</v>
      </c>
      <c r="C23" s="28">
        <v>31041.82</v>
      </c>
      <c r="D23" s="28">
        <v>22466.33</v>
      </c>
      <c r="E23" s="28">
        <v>8022.82</v>
      </c>
      <c r="F23" s="28">
        <v>26991</v>
      </c>
      <c r="G23" s="28">
        <v>38062.52</v>
      </c>
      <c r="H23" s="28">
        <v>5907.1</v>
      </c>
      <c r="I23" s="28">
        <v>29776.78</v>
      </c>
      <c r="J23" s="28">
        <v>21403.31</v>
      </c>
      <c r="K23" s="28">
        <v>36085.66</v>
      </c>
      <c r="L23" s="28">
        <v>32803.92</v>
      </c>
      <c r="M23" s="28">
        <v>17388.96</v>
      </c>
      <c r="N23" s="28">
        <v>9655.37</v>
      </c>
      <c r="O23" s="28">
        <f t="shared" si="5"/>
        <v>321264.21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1296.14</v>
      </c>
      <c r="C26" s="28">
        <v>953.04</v>
      </c>
      <c r="D26" s="28">
        <v>925.81</v>
      </c>
      <c r="E26" s="28">
        <v>266.85</v>
      </c>
      <c r="F26" s="28">
        <v>803.28</v>
      </c>
      <c r="G26" s="28">
        <v>1149.1</v>
      </c>
      <c r="H26" s="28">
        <v>220.56</v>
      </c>
      <c r="I26" s="28">
        <v>898.58</v>
      </c>
      <c r="J26" s="28">
        <v>776.05</v>
      </c>
      <c r="K26" s="28">
        <v>1135.48</v>
      </c>
      <c r="L26" s="28">
        <v>1061.96</v>
      </c>
      <c r="M26" s="28">
        <v>501.03</v>
      </c>
      <c r="N26" s="28">
        <v>288.64</v>
      </c>
      <c r="O26" s="28">
        <f t="shared" si="5"/>
        <v>10276.519999999999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742.94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860.2</v>
      </c>
      <c r="L27" s="28">
        <v>753.86</v>
      </c>
      <c r="M27" s="28">
        <v>425.33</v>
      </c>
      <c r="N27" s="28">
        <v>223.57</v>
      </c>
      <c r="O27" s="28">
        <f t="shared" si="5"/>
        <v>7899.87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22935.45</v>
      </c>
      <c r="D29" s="28">
        <v>16707.94</v>
      </c>
      <c r="E29" s="28">
        <v>8699.35</v>
      </c>
      <c r="F29" s="28">
        <v>26386.25</v>
      </c>
      <c r="G29" s="28">
        <v>41536.66</v>
      </c>
      <c r="H29" s="28">
        <v>23912.35</v>
      </c>
      <c r="I29" s="28">
        <v>42672.14</v>
      </c>
      <c r="J29" s="28">
        <v>25765.42</v>
      </c>
      <c r="K29" s="28">
        <v>40655.41</v>
      </c>
      <c r="L29" s="28">
        <v>40565.8</v>
      </c>
      <c r="M29" s="28">
        <v>28929.3</v>
      </c>
      <c r="N29" s="28">
        <v>8477.98</v>
      </c>
      <c r="O29" s="28">
        <f t="shared" si="5"/>
        <v>385149.85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34132.68</v>
      </c>
      <c r="L30" s="28">
        <v>29813.13</v>
      </c>
      <c r="M30" s="28">
        <v>0</v>
      </c>
      <c r="N30" s="28">
        <v>0</v>
      </c>
      <c r="O30" s="28">
        <f>SUM(B30:N30)</f>
        <v>63945.81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-40022.4</v>
      </c>
      <c r="C32" s="28">
        <f aca="true" t="shared" si="7" ref="C32:O32">+C33+C35+C48+C49+C50+C55-C56</f>
        <v>-37897.2</v>
      </c>
      <c r="D32" s="28">
        <f t="shared" si="7"/>
        <v>-23738</v>
      </c>
      <c r="E32" s="28">
        <f t="shared" si="7"/>
        <v>-8166.4</v>
      </c>
      <c r="F32" s="28">
        <f t="shared" si="7"/>
        <v>-25264.8</v>
      </c>
      <c r="G32" s="28">
        <f t="shared" si="7"/>
        <v>-48624.4</v>
      </c>
      <c r="H32" s="28">
        <f t="shared" si="7"/>
        <v>-7326</v>
      </c>
      <c r="I32" s="28">
        <f t="shared" si="7"/>
        <v>-615039.2</v>
      </c>
      <c r="J32" s="28">
        <f t="shared" si="7"/>
        <v>-29238</v>
      </c>
      <c r="K32" s="28">
        <f t="shared" si="7"/>
        <v>-740341.2</v>
      </c>
      <c r="L32" s="28">
        <f t="shared" si="7"/>
        <v>-679921.6</v>
      </c>
      <c r="M32" s="28">
        <f t="shared" si="7"/>
        <v>-17327.2</v>
      </c>
      <c r="N32" s="28">
        <f t="shared" si="7"/>
        <v>-11422.4</v>
      </c>
      <c r="O32" s="28">
        <f t="shared" si="7"/>
        <v>-2284328.8</v>
      </c>
    </row>
    <row r="33" spans="1:15" ht="18.75" customHeight="1">
      <c r="A33" s="26" t="s">
        <v>38</v>
      </c>
      <c r="B33" s="29">
        <f>+B34</f>
        <v>-40022.4</v>
      </c>
      <c r="C33" s="29">
        <f>+C34</f>
        <v>-37897.2</v>
      </c>
      <c r="D33" s="29">
        <f aca="true" t="shared" si="8" ref="D33:O33">+D34</f>
        <v>-23738</v>
      </c>
      <c r="E33" s="29">
        <f t="shared" si="8"/>
        <v>-8166.4</v>
      </c>
      <c r="F33" s="29">
        <f t="shared" si="8"/>
        <v>-25264.8</v>
      </c>
      <c r="G33" s="29">
        <f t="shared" si="8"/>
        <v>-48624.4</v>
      </c>
      <c r="H33" s="29">
        <f t="shared" si="8"/>
        <v>-7326</v>
      </c>
      <c r="I33" s="29">
        <f t="shared" si="8"/>
        <v>-48039.2</v>
      </c>
      <c r="J33" s="29">
        <f t="shared" si="8"/>
        <v>-29238</v>
      </c>
      <c r="K33" s="29">
        <f t="shared" si="8"/>
        <v>-20341.2</v>
      </c>
      <c r="L33" s="29">
        <f t="shared" si="8"/>
        <v>-13921.6</v>
      </c>
      <c r="M33" s="29">
        <f t="shared" si="8"/>
        <v>-17327.2</v>
      </c>
      <c r="N33" s="29">
        <f t="shared" si="8"/>
        <v>-11422.4</v>
      </c>
      <c r="O33" s="29">
        <f t="shared" si="8"/>
        <v>-331328.8</v>
      </c>
    </row>
    <row r="34" spans="1:26" ht="18.75" customHeight="1">
      <c r="A34" s="27" t="s">
        <v>39</v>
      </c>
      <c r="B34" s="16">
        <f>ROUND((-B9)*$G$3,2)</f>
        <v>-40022.4</v>
      </c>
      <c r="C34" s="16">
        <f aca="true" t="shared" si="9" ref="C34:N34">ROUND((-C9)*$G$3,2)</f>
        <v>-37897.2</v>
      </c>
      <c r="D34" s="16">
        <f t="shared" si="9"/>
        <v>-23738</v>
      </c>
      <c r="E34" s="16">
        <f t="shared" si="9"/>
        <v>-8166.4</v>
      </c>
      <c r="F34" s="16">
        <f t="shared" si="9"/>
        <v>-25264.8</v>
      </c>
      <c r="G34" s="16">
        <f t="shared" si="9"/>
        <v>-48624.4</v>
      </c>
      <c r="H34" s="16">
        <f t="shared" si="9"/>
        <v>-7326</v>
      </c>
      <c r="I34" s="16">
        <f t="shared" si="9"/>
        <v>-48039.2</v>
      </c>
      <c r="J34" s="16">
        <f t="shared" si="9"/>
        <v>-29238</v>
      </c>
      <c r="K34" s="16">
        <f t="shared" si="9"/>
        <v>-20341.2</v>
      </c>
      <c r="L34" s="16">
        <f t="shared" si="9"/>
        <v>-13921.6</v>
      </c>
      <c r="M34" s="16">
        <f t="shared" si="9"/>
        <v>-17327.2</v>
      </c>
      <c r="N34" s="16">
        <f t="shared" si="9"/>
        <v>-11422.4</v>
      </c>
      <c r="O34" s="30">
        <f aca="true" t="shared" si="10" ref="O34:O56">SUM(B34:N34)</f>
        <v>-331328.8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-567000</v>
      </c>
      <c r="J35" s="29">
        <f t="shared" si="11"/>
        <v>0</v>
      </c>
      <c r="K35" s="29">
        <f t="shared" si="11"/>
        <v>-720000</v>
      </c>
      <c r="L35" s="29">
        <f t="shared" si="11"/>
        <v>-666000</v>
      </c>
      <c r="M35" s="29">
        <f t="shared" si="11"/>
        <v>0</v>
      </c>
      <c r="N35" s="29">
        <f t="shared" si="11"/>
        <v>0</v>
      </c>
      <c r="O35" s="29">
        <f t="shared" si="11"/>
        <v>-1953000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-567000</v>
      </c>
      <c r="J42" s="31">
        <v>0</v>
      </c>
      <c r="K42" s="31">
        <v>-720000</v>
      </c>
      <c r="L42" s="31">
        <v>-666000</v>
      </c>
      <c r="M42" s="31">
        <v>0</v>
      </c>
      <c r="N42" s="31">
        <v>0</v>
      </c>
      <c r="O42" s="31">
        <f t="shared" si="10"/>
        <v>-1953000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1016197.42</v>
      </c>
      <c r="C54" s="34">
        <f aca="true" t="shared" si="13" ref="C54:N54">+C20+C32</f>
        <v>718622.23</v>
      </c>
      <c r="D54" s="34">
        <f t="shared" si="13"/>
        <v>705101.8</v>
      </c>
      <c r="E54" s="34">
        <f t="shared" si="13"/>
        <v>205209.55</v>
      </c>
      <c r="F54" s="34">
        <f t="shared" si="13"/>
        <v>619545.2299999999</v>
      </c>
      <c r="G54" s="34">
        <f t="shared" si="13"/>
        <v>877856.37</v>
      </c>
      <c r="H54" s="34">
        <f t="shared" si="13"/>
        <v>185339.06999999998</v>
      </c>
      <c r="I54" s="34">
        <f t="shared" si="13"/>
        <v>120204.8500000001</v>
      </c>
      <c r="J54" s="34">
        <f t="shared" si="13"/>
        <v>594203.3600000002</v>
      </c>
      <c r="K54" s="34">
        <f t="shared" si="13"/>
        <v>174523.2200000002</v>
      </c>
      <c r="L54" s="34">
        <f t="shared" si="13"/>
        <v>177683.19000000006</v>
      </c>
      <c r="M54" s="34">
        <f t="shared" si="13"/>
        <v>398047.3</v>
      </c>
      <c r="N54" s="34">
        <f t="shared" si="13"/>
        <v>219983.76</v>
      </c>
      <c r="O54" s="34">
        <f>SUM(B54:N54)</f>
        <v>6012517.35</v>
      </c>
      <c r="P54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1016197.4099999999</v>
      </c>
      <c r="C60" s="42">
        <f t="shared" si="14"/>
        <v>718622.23</v>
      </c>
      <c r="D60" s="42">
        <f t="shared" si="14"/>
        <v>705101.79</v>
      </c>
      <c r="E60" s="42">
        <f t="shared" si="14"/>
        <v>205209.55</v>
      </c>
      <c r="F60" s="42">
        <f t="shared" si="14"/>
        <v>619545.23</v>
      </c>
      <c r="G60" s="42">
        <f t="shared" si="14"/>
        <v>877856.37</v>
      </c>
      <c r="H60" s="42">
        <f t="shared" si="14"/>
        <v>185339.07</v>
      </c>
      <c r="I60" s="42">
        <f t="shared" si="14"/>
        <v>120204.85</v>
      </c>
      <c r="J60" s="42">
        <f t="shared" si="14"/>
        <v>594203.36</v>
      </c>
      <c r="K60" s="42">
        <f t="shared" si="14"/>
        <v>174523.22</v>
      </c>
      <c r="L60" s="42">
        <f t="shared" si="14"/>
        <v>177683.18</v>
      </c>
      <c r="M60" s="42">
        <f t="shared" si="14"/>
        <v>398047.29</v>
      </c>
      <c r="N60" s="42">
        <f t="shared" si="14"/>
        <v>219983.76</v>
      </c>
      <c r="O60" s="34">
        <f t="shared" si="14"/>
        <v>6012517.31</v>
      </c>
      <c r="Q60"/>
    </row>
    <row r="61" spans="1:18" ht="18.75" customHeight="1">
      <c r="A61" s="26" t="s">
        <v>54</v>
      </c>
      <c r="B61" s="42">
        <v>838913.46</v>
      </c>
      <c r="C61" s="42">
        <v>516873.06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1355786.52</v>
      </c>
      <c r="P61"/>
      <c r="Q61"/>
      <c r="R61" s="41"/>
    </row>
    <row r="62" spans="1:16" ht="18.75" customHeight="1">
      <c r="A62" s="26" t="s">
        <v>55</v>
      </c>
      <c r="B62" s="42">
        <v>177283.95</v>
      </c>
      <c r="C62" s="42">
        <v>201749.17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379033.12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705101.79</v>
      </c>
      <c r="E63" s="43">
        <v>0</v>
      </c>
      <c r="F63" s="43">
        <v>0</v>
      </c>
      <c r="G63" s="43">
        <v>0</v>
      </c>
      <c r="H63" s="42">
        <v>185339.07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890440.8600000001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205209.55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205209.55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619545.23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619545.23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877856.37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877856.37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120204.85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120204.85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594203.36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594203.36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174523.22</v>
      </c>
      <c r="L69" s="29">
        <v>177683.18</v>
      </c>
      <c r="M69" s="43">
        <v>0</v>
      </c>
      <c r="N69" s="43">
        <v>0</v>
      </c>
      <c r="O69" s="34">
        <f t="shared" si="15"/>
        <v>352206.4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398047.29</v>
      </c>
      <c r="N70" s="43">
        <v>0</v>
      </c>
      <c r="O70" s="34">
        <f t="shared" si="15"/>
        <v>398047.29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219983.76</v>
      </c>
      <c r="O71" s="46">
        <f t="shared" si="15"/>
        <v>219983.76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2024-03-14T19:26:09Z</dcterms:modified>
  <cp:category/>
  <cp:version/>
  <cp:contentType/>
  <cp:contentStatus/>
</cp:coreProperties>
</file>