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<sst xmlns="http://schemas.openxmlformats.org/spreadsheetml/2006/main" count="89" uniqueCount="86">
  <si>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</si>
  <si>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</si>
  <si>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</si>
  <si>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</si>
  <si>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</si>
  <si>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</si>
  <si>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</si>
  <si>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</si>
  <si>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</si>
  <si>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</si>
  <si>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</si>
  <si>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</si>
  <si>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</si>
  <si>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</si>
  <si>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</si>
  <si>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</si>
  <si>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</si>
  <si>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</si>
  <si>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</si>
  <si>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</si>
  <si>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</si>
  <si>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</si>
  <si>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</si>
  <si>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</si>
  <si>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</si>
  <si>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</si>
  <si>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</si>
  <si>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</si>
  <si>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</si>
  <si>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</si>
  <si>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</si>
  <si>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</si>
  <si>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</si>
  <si>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</si>
  <si>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</si>
  <si>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</si>
  <si>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</si>
  <si>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</si>
  <si>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</si>
  <si>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</si>
  <si>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</si>
  <si>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</si>
  <si>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</si>
  <si>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</si>
  <si>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</si>
  <si>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</si>
  <si>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</si>
  <si>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</si>
  <si>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</si>
  <si>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</si>
  <si>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</si>
  <si>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</si>
  <si>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</si>
  <si>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</si>
  <si>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</si>
  <si>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</si>
  <si>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</si>
  <si>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</si>
  <si>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</si>
  <si>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</si>
  <si>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</si>
  <si>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</si>
  <si>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</si>
  <si>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</si>
  <si>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</si>
  <si>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</si>
  <si>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</si>
  <si>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</si>
  <si>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</si>
  <si>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</si>
  <si>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</si>
  <si>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</si>
  <si>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</si>
  <si>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</si>
  <si>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</si>
  <si>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</si>
  <si>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</si>
  <si>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</si>
  <si>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</si>
  <si>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</si>
  <si>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</si>
  <si>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</si>
  <si>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</si>
  <si>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</si>
  <si>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07/03/24 - VENCIMENTO 14/03/24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</si>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</sst>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415272</v>
      </c>
      <c r="C7" s="9">
        <f t="shared" si="0"/>
        <v>271906</v>
      </c>
      <c r="D7" s="9">
        <f t="shared" si="0"/>
        <v>250127</v>
      </c>
      <c r="E7" s="9">
        <f t="shared" si="0"/>
        <v>72476</v>
      </c>
      <c r="F7" s="9">
        <f t="shared" si="0"/>
        <v>238320</v>
      </c>
      <c r="G7" s="9">
        <f t="shared" si="0"/>
        <v>408227</v>
      </c>
      <c r="H7" s="9">
        <f t="shared" si="0"/>
        <v>52628</v>
      </c>
      <c r="I7" s="9">
        <f t="shared" si="0"/>
        <v>292421</v>
      </c>
      <c r="J7" s="9">
        <f t="shared" si="0"/>
        <v>224645</v>
      </c>
      <c r="K7" s="9">
        <f t="shared" si="0"/>
        <v>342595</v>
      </c>
      <c r="L7" s="9">
        <f t="shared" si="0"/>
        <v>259907</v>
      </c>
      <c r="M7" s="9">
        <f t="shared" si="0"/>
        <v>145253</v>
      </c>
      <c r="N7" s="9">
        <f t="shared" si="0"/>
        <v>80697</v>
      </c>
      <c r="O7" s="9">
        <f t="shared" si="0"/>
        <v>3054474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10294</v>
      </c>
      <c r="C8" s="11">
        <f t="shared" si="1"/>
        <v>9626</v>
      </c>
      <c r="D8" s="11">
        <f t="shared" si="1"/>
        <v>5729</v>
      </c>
      <c r="E8" s="11">
        <f t="shared" si="1"/>
        <v>2017</v>
      </c>
      <c r="F8" s="11">
        <f t="shared" si="1"/>
        <v>6628</v>
      </c>
      <c r="G8" s="11">
        <f t="shared" si="1"/>
        <v>13451</v>
      </c>
      <c r="H8" s="11">
        <f t="shared" si="1"/>
        <v>1888</v>
      </c>
      <c r="I8" s="11">
        <f t="shared" si="1"/>
        <v>13458</v>
      </c>
      <c r="J8" s="11">
        <f t="shared" si="1"/>
        <v>7848</v>
      </c>
      <c r="K8" s="11">
        <f t="shared" si="1"/>
        <v>5048</v>
      </c>
      <c r="L8" s="11">
        <f t="shared" si="1"/>
        <v>3356</v>
      </c>
      <c r="M8" s="11">
        <f t="shared" si="1"/>
        <v>5867</v>
      </c>
      <c r="N8" s="11">
        <f t="shared" si="1"/>
        <v>3226</v>
      </c>
      <c r="O8" s="11">
        <f t="shared" si="1"/>
        <v>88436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10294</v>
      </c>
      <c r="C9" s="11">
        <v>9626</v>
      </c>
      <c r="D9" s="11">
        <v>5729</v>
      </c>
      <c r="E9" s="11">
        <v>2017</v>
      </c>
      <c r="F9" s="11">
        <v>6628</v>
      </c>
      <c r="G9" s="11">
        <v>13451</v>
      </c>
      <c r="H9" s="11">
        <v>1888</v>
      </c>
      <c r="I9" s="11">
        <v>13458</v>
      </c>
      <c r="J9" s="11">
        <v>7848</v>
      </c>
      <c r="K9" s="11">
        <v>5048</v>
      </c>
      <c r="L9" s="11">
        <v>3353</v>
      </c>
      <c r="M9" s="11">
        <v>5867</v>
      </c>
      <c r="N9" s="11">
        <v>3211</v>
      </c>
      <c r="O9" s="11">
        <f>SUM(B9:N9)</f>
        <v>88418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15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404978</v>
      </c>
      <c r="C11" s="13">
        <v>262280</v>
      </c>
      <c r="D11" s="13">
        <v>244398</v>
      </c>
      <c r="E11" s="13">
        <v>70459</v>
      </c>
      <c r="F11" s="13">
        <v>231692</v>
      </c>
      <c r="G11" s="13">
        <v>394776</v>
      </c>
      <c r="H11" s="13">
        <v>50740</v>
      </c>
      <c r="I11" s="13">
        <v>278963</v>
      </c>
      <c r="J11" s="13">
        <v>216797</v>
      </c>
      <c r="K11" s="13">
        <v>337547</v>
      </c>
      <c r="L11" s="13">
        <v>256551</v>
      </c>
      <c r="M11" s="13">
        <v>139386</v>
      </c>
      <c r="N11" s="13">
        <v>77471</v>
      </c>
      <c r="O11" s="11">
        <f>SUM(B11:N11)</f>
        <v>2966038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31259</v>
      </c>
      <c r="C12" s="13">
        <v>25585</v>
      </c>
      <c r="D12" s="13">
        <v>20366</v>
      </c>
      <c r="E12" s="13">
        <v>8229</v>
      </c>
      <c r="F12" s="13">
        <v>22374</v>
      </c>
      <c r="G12" s="13">
        <v>40941</v>
      </c>
      <c r="H12" s="13">
        <v>5635</v>
      </c>
      <c r="I12" s="13">
        <v>28918</v>
      </c>
      <c r="J12" s="13">
        <v>20006</v>
      </c>
      <c r="K12" s="13">
        <v>25344</v>
      </c>
      <c r="L12" s="13">
        <v>18979</v>
      </c>
      <c r="M12" s="13">
        <v>7841</v>
      </c>
      <c r="N12" s="13">
        <v>3665</v>
      </c>
      <c r="O12" s="11">
        <f>SUM(B12:N12)</f>
        <v>259142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373719</v>
      </c>
      <c r="C13" s="15">
        <f t="shared" si="2"/>
        <v>236695</v>
      </c>
      <c r="D13" s="15">
        <f t="shared" si="2"/>
        <v>224032</v>
      </c>
      <c r="E13" s="15">
        <f t="shared" si="2"/>
        <v>62230</v>
      </c>
      <c r="F13" s="15">
        <f t="shared" si="2"/>
        <v>209318</v>
      </c>
      <c r="G13" s="15">
        <f t="shared" si="2"/>
        <v>353835</v>
      </c>
      <c r="H13" s="15">
        <f t="shared" si="2"/>
        <v>45105</v>
      </c>
      <c r="I13" s="15">
        <f t="shared" si="2"/>
        <v>250045</v>
      </c>
      <c r="J13" s="15">
        <f t="shared" si="2"/>
        <v>196791</v>
      </c>
      <c r="K13" s="15">
        <f t="shared" si="2"/>
        <v>312203</v>
      </c>
      <c r="L13" s="15">
        <f t="shared" si="2"/>
        <v>237572</v>
      </c>
      <c r="M13" s="15">
        <f t="shared" si="2"/>
        <v>131545</v>
      </c>
      <c r="N13" s="15">
        <f t="shared" si="2"/>
        <v>73806</v>
      </c>
      <c r="O13" s="11">
        <f>SUM(B13:N13)</f>
        <v>2706896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1.129493520963337</v>
      </c>
      <c r="C18" s="19">
        <v>1.207098179182869</v>
      </c>
      <c r="D18" s="19">
        <v>1.338527892850861</v>
      </c>
      <c r="E18" s="19">
        <v>0.819661312764601</v>
      </c>
      <c r="F18" s="19">
        <v>1.342980277193792</v>
      </c>
      <c r="G18" s="19">
        <v>1.310691773543035</v>
      </c>
      <c r="H18" s="19">
        <v>1.428161455020865</v>
      </c>
      <c r="I18" s="19">
        <v>1.169353430742136</v>
      </c>
      <c r="J18" s="19">
        <v>1.273200370151727</v>
      </c>
      <c r="K18" s="19">
        <v>1.098692735364245</v>
      </c>
      <c r="L18" s="19">
        <v>1.199300139095433</v>
      </c>
      <c r="M18" s="19">
        <v>1.112101886518467</v>
      </c>
      <c r="N18" s="19">
        <v>1.12303489480255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1513398.1999999997</v>
      </c>
      <c r="C20" s="24">
        <f aca="true" t="shared" si="3" ref="C20:O20">SUM(C21:C31)</f>
        <v>1070111.3</v>
      </c>
      <c r="D20" s="24">
        <f t="shared" si="3"/>
        <v>945697.0300000001</v>
      </c>
      <c r="E20" s="24">
        <f t="shared" si="3"/>
        <v>293542.35000000003</v>
      </c>
      <c r="F20" s="24">
        <f t="shared" si="3"/>
        <v>1061571.06</v>
      </c>
      <c r="G20" s="24">
        <f t="shared" si="3"/>
        <v>1473918.77</v>
      </c>
      <c r="H20" s="24">
        <f t="shared" si="3"/>
        <v>290876.49999999994</v>
      </c>
      <c r="I20" s="24">
        <f t="shared" si="3"/>
        <v>1127712.15</v>
      </c>
      <c r="J20" s="24">
        <f t="shared" si="3"/>
        <v>935584.6700000002</v>
      </c>
      <c r="K20" s="24">
        <f t="shared" si="3"/>
        <v>1210029.2999999998</v>
      </c>
      <c r="L20" s="24">
        <f t="shared" si="3"/>
        <v>1143404.8900000001</v>
      </c>
      <c r="M20" s="24">
        <f t="shared" si="3"/>
        <v>668060.8300000001</v>
      </c>
      <c r="N20" s="24">
        <f t="shared" si="3"/>
        <v>335950.57999999996</v>
      </c>
      <c r="O20" s="24">
        <f t="shared" si="3"/>
        <v>12069857.63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1225882.94</v>
      </c>
      <c r="C21" s="28">
        <f aca="true" t="shared" si="4" ref="C21:N21">ROUND((C15+C16)*C7,2)</f>
        <v>829204.54</v>
      </c>
      <c r="D21" s="28">
        <f t="shared" si="4"/>
        <v>668964.66</v>
      </c>
      <c r="E21" s="28">
        <f t="shared" si="4"/>
        <v>331142.84</v>
      </c>
      <c r="F21" s="28">
        <f t="shared" si="4"/>
        <v>738768.17</v>
      </c>
      <c r="G21" s="28">
        <f t="shared" si="4"/>
        <v>1041223.79</v>
      </c>
      <c r="H21" s="28">
        <f t="shared" si="4"/>
        <v>180229.85</v>
      </c>
      <c r="I21" s="28">
        <f t="shared" si="4"/>
        <v>885480.03</v>
      </c>
      <c r="J21" s="28">
        <f t="shared" si="4"/>
        <v>684201.28</v>
      </c>
      <c r="K21" s="28">
        <f t="shared" si="4"/>
        <v>986296.75</v>
      </c>
      <c r="L21" s="28">
        <f t="shared" si="4"/>
        <v>851975.15</v>
      </c>
      <c r="M21" s="28">
        <f t="shared" si="4"/>
        <v>549419.47</v>
      </c>
      <c r="N21" s="28">
        <f t="shared" si="4"/>
        <v>275717.44</v>
      </c>
      <c r="O21" s="28">
        <f aca="true" t="shared" si="5" ref="O21:O29">SUM(B21:N21)</f>
        <v>9248506.91</v>
      </c>
    </row>
    <row r="22" spans="1:23" ht="18.75" customHeight="1">
      <c r="A22" s="26" t="s">
        <v>33</v>
      </c>
      <c r="B22" s="28">
        <f>IF(B18&lt;&gt;0,ROUND((B18-1)*B21,2),0)</f>
        <v>158743.9</v>
      </c>
      <c r="C22" s="28">
        <f aca="true" t="shared" si="6" ref="C22:N22">IF(C18&lt;&gt;0,ROUND((C18-1)*C21,2),0)</f>
        <v>171726.75</v>
      </c>
      <c r="D22" s="28">
        <f t="shared" si="6"/>
        <v>226463.2</v>
      </c>
      <c r="E22" s="28">
        <f t="shared" si="6"/>
        <v>-59717.87</v>
      </c>
      <c r="F22" s="28">
        <f t="shared" si="6"/>
        <v>253382.91</v>
      </c>
      <c r="G22" s="28">
        <f t="shared" si="6"/>
        <v>323499.67</v>
      </c>
      <c r="H22" s="28">
        <f t="shared" si="6"/>
        <v>77167.47</v>
      </c>
      <c r="I22" s="28">
        <f t="shared" si="6"/>
        <v>149959.08</v>
      </c>
      <c r="J22" s="28">
        <f t="shared" si="6"/>
        <v>186924.04</v>
      </c>
      <c r="K22" s="28">
        <f t="shared" si="6"/>
        <v>97340.32</v>
      </c>
      <c r="L22" s="28">
        <f t="shared" si="6"/>
        <v>169798.77</v>
      </c>
      <c r="M22" s="28">
        <f t="shared" si="6"/>
        <v>61590.96</v>
      </c>
      <c r="N22" s="28">
        <f t="shared" si="6"/>
        <v>33922.87</v>
      </c>
      <c r="O22" s="28">
        <f t="shared" si="5"/>
        <v>1850802.0700000003</v>
      </c>
      <c r="W22" s="51"/>
    </row>
    <row r="23" spans="1:15" ht="18.75" customHeight="1">
      <c r="A23" s="26" t="s">
        <v>34</v>
      </c>
      <c r="B23" s="28">
        <v>64718.52</v>
      </c>
      <c r="C23" s="28">
        <v>40792.67</v>
      </c>
      <c r="D23" s="28">
        <v>30105.88</v>
      </c>
      <c r="E23" s="28">
        <v>11132.85</v>
      </c>
      <c r="F23" s="28">
        <v>39487.97</v>
      </c>
      <c r="G23" s="28">
        <v>63468.66</v>
      </c>
      <c r="H23" s="28">
        <v>7347.23</v>
      </c>
      <c r="I23" s="28">
        <v>45043.89</v>
      </c>
      <c r="J23" s="28">
        <v>35250.47</v>
      </c>
      <c r="K23" s="28">
        <v>50660.55</v>
      </c>
      <c r="L23" s="28">
        <v>48686.05</v>
      </c>
      <c r="M23" s="28">
        <v>25225.68</v>
      </c>
      <c r="N23" s="28">
        <v>15475.74</v>
      </c>
      <c r="O23" s="28">
        <f t="shared" si="5"/>
        <v>477396.16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1143.65</v>
      </c>
      <c r="C26" s="28">
        <v>822.34</v>
      </c>
      <c r="D26" s="28">
        <v>729.76</v>
      </c>
      <c r="E26" s="28">
        <v>223.28</v>
      </c>
      <c r="F26" s="28">
        <v>814.17</v>
      </c>
      <c r="G26" s="28">
        <v>1124.59</v>
      </c>
      <c r="H26" s="28">
        <v>209.67</v>
      </c>
      <c r="I26" s="28">
        <v>852.29</v>
      </c>
      <c r="J26" s="28">
        <v>713.42</v>
      </c>
      <c r="K26" s="28">
        <v>917.64</v>
      </c>
      <c r="L26" s="28">
        <v>865.91</v>
      </c>
      <c r="M26" s="28">
        <v>501.03</v>
      </c>
      <c r="N26" s="28">
        <v>258.66</v>
      </c>
      <c r="O26" s="28">
        <f t="shared" si="5"/>
        <v>9176.410000000002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860.2</v>
      </c>
      <c r="L27" s="28">
        <v>753.86</v>
      </c>
      <c r="M27" s="28">
        <v>425.33</v>
      </c>
      <c r="N27" s="28">
        <v>223.57</v>
      </c>
      <c r="O27" s="28">
        <f t="shared" si="5"/>
        <v>7899.87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41825.13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384302.83999999997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31131.64</v>
      </c>
      <c r="L30" s="28">
        <v>28637.7</v>
      </c>
      <c r="M30" s="28">
        <v>0</v>
      </c>
      <c r="N30" s="28">
        <v>0</v>
      </c>
      <c r="O30" s="28">
        <f>SUM(B30:N30)</f>
        <v>59769.34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-45293.6</v>
      </c>
      <c r="C32" s="28">
        <f aca="true" t="shared" si="7" ref="C32:O32">+C33+C35+C48+C49+C50+C55-C56</f>
        <v>-42354.4</v>
      </c>
      <c r="D32" s="28">
        <f t="shared" si="7"/>
        <v>-25207.6</v>
      </c>
      <c r="E32" s="28">
        <f t="shared" si="7"/>
        <v>-8874.8</v>
      </c>
      <c r="F32" s="28">
        <f t="shared" si="7"/>
        <v>-29163.2</v>
      </c>
      <c r="G32" s="28">
        <f t="shared" si="7"/>
        <v>-59184.4</v>
      </c>
      <c r="H32" s="28">
        <f t="shared" si="7"/>
        <v>-8307.2</v>
      </c>
      <c r="I32" s="28">
        <f t="shared" si="7"/>
        <v>-59215.2</v>
      </c>
      <c r="J32" s="28">
        <f t="shared" si="7"/>
        <v>-34531.2</v>
      </c>
      <c r="K32" s="28">
        <f t="shared" si="7"/>
        <v>-22211.2</v>
      </c>
      <c r="L32" s="28">
        <f t="shared" si="7"/>
        <v>-14753.2</v>
      </c>
      <c r="M32" s="28">
        <f t="shared" si="7"/>
        <v>-25814.8</v>
      </c>
      <c r="N32" s="28">
        <f t="shared" si="7"/>
        <v>-14128.4</v>
      </c>
      <c r="O32" s="28">
        <f t="shared" si="7"/>
        <v>-389039.20000000007</v>
      </c>
    </row>
    <row r="33" spans="1:15" ht="18.75" customHeight="1">
      <c r="A33" s="26" t="s">
        <v>38</v>
      </c>
      <c r="B33" s="29">
        <f>+B34</f>
        <v>-45293.6</v>
      </c>
      <c r="C33" s="29">
        <f>+C34</f>
        <v>-42354.4</v>
      </c>
      <c r="D33" s="29">
        <f aca="true" t="shared" si="8" ref="D33:O33">+D34</f>
        <v>-25207.6</v>
      </c>
      <c r="E33" s="29">
        <f t="shared" si="8"/>
        <v>-8874.8</v>
      </c>
      <c r="F33" s="29">
        <f t="shared" si="8"/>
        <v>-29163.2</v>
      </c>
      <c r="G33" s="29">
        <f t="shared" si="8"/>
        <v>-59184.4</v>
      </c>
      <c r="H33" s="29">
        <f t="shared" si="8"/>
        <v>-8307.2</v>
      </c>
      <c r="I33" s="29">
        <f t="shared" si="8"/>
        <v>-59215.2</v>
      </c>
      <c r="J33" s="29">
        <f t="shared" si="8"/>
        <v>-34531.2</v>
      </c>
      <c r="K33" s="29">
        <f t="shared" si="8"/>
        <v>-22211.2</v>
      </c>
      <c r="L33" s="29">
        <f t="shared" si="8"/>
        <v>-14753.2</v>
      </c>
      <c r="M33" s="29">
        <f t="shared" si="8"/>
        <v>-25814.8</v>
      </c>
      <c r="N33" s="29">
        <f t="shared" si="8"/>
        <v>-14128.4</v>
      </c>
      <c r="O33" s="29">
        <f t="shared" si="8"/>
        <v>-389039.20000000007</v>
      </c>
    </row>
    <row r="34" spans="1:26" ht="18.75" customHeight="1">
      <c r="A34" s="27" t="s">
        <v>39</v>
      </c>
      <c r="B34" s="16">
        <f>ROUND((-B9)*$G$3,2)</f>
        <v>-45293.6</v>
      </c>
      <c r="C34" s="16">
        <f aca="true" t="shared" si="9" ref="C34:N34">ROUND((-C9)*$G$3,2)</f>
        <v>-42354.4</v>
      </c>
      <c r="D34" s="16">
        <f t="shared" si="9"/>
        <v>-25207.6</v>
      </c>
      <c r="E34" s="16">
        <f t="shared" si="9"/>
        <v>-8874.8</v>
      </c>
      <c r="F34" s="16">
        <f t="shared" si="9"/>
        <v>-29163.2</v>
      </c>
      <c r="G34" s="16">
        <f t="shared" si="9"/>
        <v>-59184.4</v>
      </c>
      <c r="H34" s="16">
        <f t="shared" si="9"/>
        <v>-8307.2</v>
      </c>
      <c r="I34" s="16">
        <f t="shared" si="9"/>
        <v>-59215.2</v>
      </c>
      <c r="J34" s="16">
        <f t="shared" si="9"/>
        <v>-34531.2</v>
      </c>
      <c r="K34" s="16">
        <f t="shared" si="9"/>
        <v>-22211.2</v>
      </c>
      <c r="L34" s="16">
        <f t="shared" si="9"/>
        <v>-14753.2</v>
      </c>
      <c r="M34" s="16">
        <f t="shared" si="9"/>
        <v>-25814.8</v>
      </c>
      <c r="N34" s="16">
        <f t="shared" si="9"/>
        <v>-14128.4</v>
      </c>
      <c r="O34" s="30">
        <f aca="true" t="shared" si="10" ref="O34:O56">SUM(B34:N34)</f>
        <v>-389039.20000000007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909000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2988000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-909000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-2988000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1468104.5999999996</v>
      </c>
      <c r="C54" s="34">
        <f aca="true" t="shared" si="13" ref="C54:N54">+C20+C32</f>
        <v>1027756.9</v>
      </c>
      <c r="D54" s="34">
        <f t="shared" si="13"/>
        <v>920489.4300000002</v>
      </c>
      <c r="E54" s="34">
        <f t="shared" si="13"/>
        <v>284667.55000000005</v>
      </c>
      <c r="F54" s="34">
        <f t="shared" si="13"/>
        <v>1032407.8600000001</v>
      </c>
      <c r="G54" s="34">
        <f t="shared" si="13"/>
        <v>1414734.37</v>
      </c>
      <c r="H54" s="34">
        <f t="shared" si="13"/>
        <v>282569.29999999993</v>
      </c>
      <c r="I54" s="34">
        <f t="shared" si="13"/>
        <v>1068496.95</v>
      </c>
      <c r="J54" s="34">
        <f t="shared" si="13"/>
        <v>901053.4700000002</v>
      </c>
      <c r="K54" s="34">
        <f t="shared" si="13"/>
        <v>1187818.0999999999</v>
      </c>
      <c r="L54" s="34">
        <f t="shared" si="13"/>
        <v>1128651.6900000002</v>
      </c>
      <c r="M54" s="34">
        <f t="shared" si="13"/>
        <v>642246.03</v>
      </c>
      <c r="N54" s="34">
        <f t="shared" si="13"/>
        <v>321822.17999999993</v>
      </c>
      <c r="O54" s="34">
        <f>SUM(B54:N54)</f>
        <v>11680818.429999998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1468104.6</v>
      </c>
      <c r="C60" s="42">
        <f t="shared" si="14"/>
        <v>1027756.9</v>
      </c>
      <c r="D60" s="42">
        <f t="shared" si="14"/>
        <v>920489.43</v>
      </c>
      <c r="E60" s="42">
        <f t="shared" si="14"/>
        <v>284667.56</v>
      </c>
      <c r="F60" s="42">
        <f t="shared" si="14"/>
        <v>1032407.86</v>
      </c>
      <c r="G60" s="42">
        <f t="shared" si="14"/>
        <v>1414734.36</v>
      </c>
      <c r="H60" s="42">
        <f t="shared" si="14"/>
        <v>282569.3</v>
      </c>
      <c r="I60" s="42">
        <f t="shared" si="14"/>
        <v>1068496.95</v>
      </c>
      <c r="J60" s="42">
        <f t="shared" si="14"/>
        <v>901053.47</v>
      </c>
      <c r="K60" s="42">
        <f t="shared" si="14"/>
        <v>1187818.1</v>
      </c>
      <c r="L60" s="42">
        <f t="shared" si="14"/>
        <v>1128651.68</v>
      </c>
      <c r="M60" s="42">
        <f t="shared" si="14"/>
        <v>642246.03</v>
      </c>
      <c r="N60" s="42">
        <f t="shared" si="14"/>
        <v>321822.18</v>
      </c>
      <c r="O60" s="34">
        <f t="shared" si="14"/>
        <v>11680818.42</v>
      </c>
      <c r="Q60"/>
    </row>
    <row r="61" spans="1:18" ht="18.75" customHeight="1">
      <c r="A61" s="26" t="s">
        <v>54</v>
      </c>
      <c r="B61" s="42">
        <v>1207217.82</v>
      </c>
      <c r="C61" s="42">
        <v>736358.68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1943576.5</v>
      </c>
      <c r="P61"/>
      <c r="Q61"/>
      <c r="R61" s="41"/>
    </row>
    <row r="62" spans="1:16" ht="18.75" customHeight="1">
      <c r="A62" s="26" t="s">
        <v>55</v>
      </c>
      <c r="B62" s="42">
        <v>260886.78</v>
      </c>
      <c r="C62" s="42">
        <v>291398.22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552285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920489.43</v>
      </c>
      <c r="E63" s="43">
        <v>0</v>
      </c>
      <c r="F63" s="43">
        <v>0</v>
      </c>
      <c r="G63" s="43">
        <v>0</v>
      </c>
      <c r="H63" s="42">
        <v>282569.3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1203058.73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284667.56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284667.56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1032407.86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1032407.86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1414734.36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1414734.36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1068496.95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1068496.95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901053.47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901053.47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1187818.1</v>
      </c>
      <c r="L69" s="29">
        <v>1128651.68</v>
      </c>
      <c r="M69" s="43">
        <v>0</v>
      </c>
      <c r="N69" s="43">
        <v>0</v>
      </c>
      <c r="O69" s="34">
        <f t="shared" si="15"/>
        <v>2316469.7800000003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642246.03</v>
      </c>
      <c r="N70" s="43">
        <v>0</v>
      </c>
      <c r="O70" s="34">
        <f t="shared" si="15"/>
        <v>642246.03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321822.18</v>
      </c>
      <c r="O71" s="46">
        <f t="shared" si="15"/>
        <v>321822.18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2024-03-13T19:02:28Z</dcterms:modified>
  <cp:category/>
  <cp:version/>
  <cp:contentType/>
  <cp:contentStatus/>
</cp:coreProperties>
</file>