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861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<sst xmlns="http://schemas.openxmlformats.org/spreadsheetml/2006/main" count="89" uniqueCount="86">
  <si>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</si>
  <si>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</si>
  <si>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</si>
  <si>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</si>
  <si>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</si>
  <si>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</si>
  <si>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</si>
  <si>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</si>
  <si>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</si>
  <si>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</si>
  <si>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</si>
  <si>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</si>
  <si>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</si>
  <si>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</si>
  <si>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</si>
  <si>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</si>
  <si>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</si>
  <si>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</si>
  <si>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</si>
  <si>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</si>
  <si>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</si>
  <si>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</si>
  <si>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</si>
  <si>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</si>
  <si>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</si>
  <si>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</si>
  <si>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</si>
  <si>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</si>
  <si>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</si>
  <si>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</si>
  <si>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</si>
  <si>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</si>
  <si>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</si>
  <si>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</si>
  <si>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</si>
  <si>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</si>
  <si>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</si>
  <si>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</si>
  <si>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</si>
  <si>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</si>
  <si>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</si>
  <si>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</si>
  <si>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</si>
  <si>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</si>
  <si>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</si>
  <si>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</si>
  <si>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</si>
  <si>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</si>
  <si>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</si>
  <si>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</si>
  <si>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</si>
  <si>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</si>
  <si>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</si>
  <si>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</si>
  <si>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</si>
  <si>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</si>
  <si>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</si>
  <si>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</si>
  <si>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</si>
  <si>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</si>
  <si>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</si>
  <si>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</si>
  <si>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</si>
  <si>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</si>
  <si>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</si>
  <si>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</si>
  <si>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</si>
  <si>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</si>
  <si>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</si>
  <si>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</si>
  <si>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</si>
  <si>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</si>
  <si>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</si>
  <si>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</si>
  <si>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</si>
  <si>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</si>
  <si>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</si>
  <si>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</si>
  <si>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</si>
  <si>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</si>
  <si>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</si>
  <si>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</si>
  <si>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</si>
  <si>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</si>
  <si>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05/03/24 - VENCIMENTO 12/03/24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</si>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</sst>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402002</v>
      </c>
      <c r="C7" s="9">
        <f t="shared" si="0"/>
        <v>264803</v>
      </c>
      <c r="D7" s="9">
        <f t="shared" si="0"/>
        <v>243385</v>
      </c>
      <c r="E7" s="9">
        <f t="shared" si="0"/>
        <v>72152</v>
      </c>
      <c r="F7" s="9">
        <f t="shared" si="0"/>
        <v>220528</v>
      </c>
      <c r="G7" s="9">
        <f t="shared" si="0"/>
        <v>397412</v>
      </c>
      <c r="H7" s="9">
        <f t="shared" si="0"/>
        <v>49944</v>
      </c>
      <c r="I7" s="9">
        <f t="shared" si="0"/>
        <v>288414</v>
      </c>
      <c r="J7" s="9">
        <f t="shared" si="0"/>
        <v>222726</v>
      </c>
      <c r="K7" s="9">
        <f t="shared" si="0"/>
        <v>335762</v>
      </c>
      <c r="L7" s="9">
        <f t="shared" si="0"/>
        <v>259792</v>
      </c>
      <c r="M7" s="9">
        <f t="shared" si="0"/>
        <v>142106</v>
      </c>
      <c r="N7" s="9">
        <f t="shared" si="0"/>
        <v>86343</v>
      </c>
      <c r="O7" s="9">
        <f t="shared" si="0"/>
        <v>2985369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9379</v>
      </c>
      <c r="C8" s="11">
        <f t="shared" si="1"/>
        <v>9310</v>
      </c>
      <c r="D8" s="11">
        <f t="shared" si="1"/>
        <v>5105</v>
      </c>
      <c r="E8" s="11">
        <f t="shared" si="1"/>
        <v>1921</v>
      </c>
      <c r="F8" s="11">
        <f t="shared" si="1"/>
        <v>6001</v>
      </c>
      <c r="G8" s="11">
        <f t="shared" si="1"/>
        <v>12415</v>
      </c>
      <c r="H8" s="11">
        <f t="shared" si="1"/>
        <v>1794</v>
      </c>
      <c r="I8" s="11">
        <f t="shared" si="1"/>
        <v>12941</v>
      </c>
      <c r="J8" s="11">
        <f t="shared" si="1"/>
        <v>7730</v>
      </c>
      <c r="K8" s="11">
        <f t="shared" si="1"/>
        <v>4501</v>
      </c>
      <c r="L8" s="11">
        <f t="shared" si="1"/>
        <v>3399</v>
      </c>
      <c r="M8" s="11">
        <f t="shared" si="1"/>
        <v>5694</v>
      </c>
      <c r="N8" s="11">
        <f t="shared" si="1"/>
        <v>3335</v>
      </c>
      <c r="O8" s="11">
        <f t="shared" si="1"/>
        <v>83525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9379</v>
      </c>
      <c r="C9" s="11">
        <v>9310</v>
      </c>
      <c r="D9" s="11">
        <v>5105</v>
      </c>
      <c r="E9" s="11">
        <v>1921</v>
      </c>
      <c r="F9" s="11">
        <v>6001</v>
      </c>
      <c r="G9" s="11">
        <v>12415</v>
      </c>
      <c r="H9" s="11">
        <v>1794</v>
      </c>
      <c r="I9" s="11">
        <v>12941</v>
      </c>
      <c r="J9" s="11">
        <v>7730</v>
      </c>
      <c r="K9" s="11">
        <v>4501</v>
      </c>
      <c r="L9" s="11">
        <v>3398</v>
      </c>
      <c r="M9" s="11">
        <v>5694</v>
      </c>
      <c r="N9" s="11">
        <v>3317</v>
      </c>
      <c r="O9" s="11">
        <f>SUM(B9:N9)</f>
        <v>83506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18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392623</v>
      </c>
      <c r="C11" s="13">
        <v>255493</v>
      </c>
      <c r="D11" s="13">
        <v>238280</v>
      </c>
      <c r="E11" s="13">
        <v>70231</v>
      </c>
      <c r="F11" s="13">
        <v>214527</v>
      </c>
      <c r="G11" s="13">
        <v>384997</v>
      </c>
      <c r="H11" s="13">
        <v>48150</v>
      </c>
      <c r="I11" s="13">
        <v>275473</v>
      </c>
      <c r="J11" s="13">
        <v>214996</v>
      </c>
      <c r="K11" s="13">
        <v>331261</v>
      </c>
      <c r="L11" s="13">
        <v>256393</v>
      </c>
      <c r="M11" s="13">
        <v>136412</v>
      </c>
      <c r="N11" s="13">
        <v>83008</v>
      </c>
      <c r="O11" s="11">
        <f>SUM(B11:N11)</f>
        <v>2901844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29817</v>
      </c>
      <c r="C12" s="13">
        <v>24384</v>
      </c>
      <c r="D12" s="13">
        <v>19278</v>
      </c>
      <c r="E12" s="13">
        <v>8010</v>
      </c>
      <c r="F12" s="13">
        <v>20254</v>
      </c>
      <c r="G12" s="13">
        <v>38561</v>
      </c>
      <c r="H12" s="13">
        <v>5310</v>
      </c>
      <c r="I12" s="13">
        <v>27418</v>
      </c>
      <c r="J12" s="13">
        <v>19664</v>
      </c>
      <c r="K12" s="13">
        <v>24118</v>
      </c>
      <c r="L12" s="13">
        <v>18800</v>
      </c>
      <c r="M12" s="13">
        <v>7613</v>
      </c>
      <c r="N12" s="13">
        <v>3813</v>
      </c>
      <c r="O12" s="11">
        <f>SUM(B12:N12)</f>
        <v>247040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362806</v>
      </c>
      <c r="C13" s="15">
        <f t="shared" si="2"/>
        <v>231109</v>
      </c>
      <c r="D13" s="15">
        <f t="shared" si="2"/>
        <v>219002</v>
      </c>
      <c r="E13" s="15">
        <f t="shared" si="2"/>
        <v>62221</v>
      </c>
      <c r="F13" s="15">
        <f t="shared" si="2"/>
        <v>194273</v>
      </c>
      <c r="G13" s="15">
        <f t="shared" si="2"/>
        <v>346436</v>
      </c>
      <c r="H13" s="15">
        <f t="shared" si="2"/>
        <v>42840</v>
      </c>
      <c r="I13" s="15">
        <f t="shared" si="2"/>
        <v>248055</v>
      </c>
      <c r="J13" s="15">
        <f t="shared" si="2"/>
        <v>195332</v>
      </c>
      <c r="K13" s="15">
        <f t="shared" si="2"/>
        <v>307143</v>
      </c>
      <c r="L13" s="15">
        <f t="shared" si="2"/>
        <v>237593</v>
      </c>
      <c r="M13" s="15">
        <f t="shared" si="2"/>
        <v>128799</v>
      </c>
      <c r="N13" s="15">
        <f t="shared" si="2"/>
        <v>79195</v>
      </c>
      <c r="O13" s="11">
        <f>SUM(B13:N13)</f>
        <v>2654804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1.157969475455678</v>
      </c>
      <c r="C18" s="19">
        <v>1.224336615411822</v>
      </c>
      <c r="D18" s="19">
        <v>1.359215895594982</v>
      </c>
      <c r="E18" s="19">
        <v>0.825761860529839</v>
      </c>
      <c r="F18" s="19">
        <v>1.428654758334581</v>
      </c>
      <c r="G18" s="19">
        <v>1.34060798409465</v>
      </c>
      <c r="H18" s="19">
        <v>1.459473387384754</v>
      </c>
      <c r="I18" s="19">
        <v>1.179689423523966</v>
      </c>
      <c r="J18" s="19">
        <v>1.275790111546724</v>
      </c>
      <c r="K18" s="19">
        <v>1.090843763690033</v>
      </c>
      <c r="L18" s="19">
        <v>1.214112867424236</v>
      </c>
      <c r="M18" s="19">
        <v>1.127905229847469</v>
      </c>
      <c r="N18" s="19">
        <v>1.06235813583215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1502480.7599999998</v>
      </c>
      <c r="C20" s="24">
        <f aca="true" t="shared" si="3" ref="C20:O20">SUM(C21:C31)</f>
        <v>1058022.89</v>
      </c>
      <c r="D20" s="24">
        <f t="shared" si="3"/>
        <v>934336.39</v>
      </c>
      <c r="E20" s="24">
        <f t="shared" si="3"/>
        <v>294473.47</v>
      </c>
      <c r="F20" s="24">
        <f t="shared" si="3"/>
        <v>1045859.8099999999</v>
      </c>
      <c r="G20" s="24">
        <f t="shared" si="3"/>
        <v>1467601.7900000003</v>
      </c>
      <c r="H20" s="24">
        <f t="shared" si="3"/>
        <v>282826.3599999999</v>
      </c>
      <c r="I20" s="24">
        <f t="shared" si="3"/>
        <v>1121302.46</v>
      </c>
      <c r="J20" s="24">
        <f t="shared" si="3"/>
        <v>930002.6900000001</v>
      </c>
      <c r="K20" s="24">
        <f t="shared" si="3"/>
        <v>1176565.3599999999</v>
      </c>
      <c r="L20" s="24">
        <f t="shared" si="3"/>
        <v>1157295.1000000003</v>
      </c>
      <c r="M20" s="24">
        <f t="shared" si="3"/>
        <v>662909.74</v>
      </c>
      <c r="N20" s="24">
        <f t="shared" si="3"/>
        <v>339502.81</v>
      </c>
      <c r="O20" s="24">
        <f t="shared" si="3"/>
        <v>11973179.629999999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1186709.9</v>
      </c>
      <c r="C21" s="28">
        <f aca="true" t="shared" si="4" ref="C21:N21">ROUND((C15+C16)*C7,2)</f>
        <v>807543.23</v>
      </c>
      <c r="D21" s="28">
        <f t="shared" si="4"/>
        <v>650933.18</v>
      </c>
      <c r="E21" s="28">
        <f t="shared" si="4"/>
        <v>329662.49</v>
      </c>
      <c r="F21" s="28">
        <f t="shared" si="4"/>
        <v>683614.75</v>
      </c>
      <c r="G21" s="28">
        <f t="shared" si="4"/>
        <v>1013639.05</v>
      </c>
      <c r="H21" s="28">
        <f t="shared" si="4"/>
        <v>171038.22</v>
      </c>
      <c r="I21" s="28">
        <f t="shared" si="4"/>
        <v>873346.43</v>
      </c>
      <c r="J21" s="28">
        <f t="shared" si="4"/>
        <v>678356.58</v>
      </c>
      <c r="K21" s="28">
        <f t="shared" si="4"/>
        <v>966625.22</v>
      </c>
      <c r="L21" s="28">
        <f t="shared" si="4"/>
        <v>851598.18</v>
      </c>
      <c r="M21" s="28">
        <f t="shared" si="4"/>
        <v>537515.95</v>
      </c>
      <c r="N21" s="28">
        <f t="shared" si="4"/>
        <v>295008.13</v>
      </c>
      <c r="O21" s="28">
        <f aca="true" t="shared" si="5" ref="O21:O29">SUM(B21:N21)</f>
        <v>9045591.309999999</v>
      </c>
    </row>
    <row r="22" spans="1:23" ht="18.75" customHeight="1">
      <c r="A22" s="26" t="s">
        <v>33</v>
      </c>
      <c r="B22" s="28">
        <f>IF(B18&lt;&gt;0,ROUND((B18-1)*B21,2),0)</f>
        <v>187463.94</v>
      </c>
      <c r="C22" s="28">
        <f aca="true" t="shared" si="6" ref="C22:N22">IF(C18&lt;&gt;0,ROUND((C18-1)*C21,2),0)</f>
        <v>181161.52</v>
      </c>
      <c r="D22" s="28">
        <f t="shared" si="6"/>
        <v>233825.55</v>
      </c>
      <c r="E22" s="28">
        <f t="shared" si="6"/>
        <v>-57439.78</v>
      </c>
      <c r="F22" s="28">
        <f t="shared" si="6"/>
        <v>293034.72</v>
      </c>
      <c r="G22" s="28">
        <f t="shared" si="6"/>
        <v>345253.55</v>
      </c>
      <c r="H22" s="28">
        <f t="shared" si="6"/>
        <v>78587.51</v>
      </c>
      <c r="I22" s="28">
        <f t="shared" si="6"/>
        <v>156931.12</v>
      </c>
      <c r="J22" s="28">
        <f t="shared" si="6"/>
        <v>187084.04</v>
      </c>
      <c r="K22" s="28">
        <f t="shared" si="6"/>
        <v>87811.87</v>
      </c>
      <c r="L22" s="28">
        <f t="shared" si="6"/>
        <v>182338.13</v>
      </c>
      <c r="M22" s="28">
        <f t="shared" si="6"/>
        <v>68751.1</v>
      </c>
      <c r="N22" s="28">
        <f t="shared" si="6"/>
        <v>18396.16</v>
      </c>
      <c r="O22" s="28">
        <f t="shared" si="5"/>
        <v>1963199.43</v>
      </c>
      <c r="W22" s="51"/>
    </row>
    <row r="23" spans="1:15" ht="18.75" customHeight="1">
      <c r="A23" s="26" t="s">
        <v>34</v>
      </c>
      <c r="B23" s="28">
        <v>64254.08</v>
      </c>
      <c r="C23" s="28">
        <v>40933.52</v>
      </c>
      <c r="D23" s="28">
        <v>29417.1</v>
      </c>
      <c r="E23" s="28">
        <v>11263.5</v>
      </c>
      <c r="F23" s="28">
        <v>39286.5</v>
      </c>
      <c r="G23" s="28">
        <v>62979.82</v>
      </c>
      <c r="H23" s="28">
        <v>7074.13</v>
      </c>
      <c r="I23" s="28">
        <v>44639.2</v>
      </c>
      <c r="J23" s="28">
        <v>35350.47</v>
      </c>
      <c r="K23" s="28">
        <v>47169.25</v>
      </c>
      <c r="L23" s="28">
        <v>50037.42</v>
      </c>
      <c r="M23" s="28">
        <v>24817.97</v>
      </c>
      <c r="N23" s="28">
        <v>15258.52</v>
      </c>
      <c r="O23" s="28">
        <f t="shared" si="5"/>
        <v>472481.4800000001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819.62</v>
      </c>
      <c r="D26" s="28">
        <v>727.03</v>
      </c>
      <c r="E26" s="28">
        <v>226.01</v>
      </c>
      <c r="F26" s="28">
        <v>806</v>
      </c>
      <c r="G26" s="28">
        <v>1127.31</v>
      </c>
      <c r="H26" s="28">
        <v>204.22</v>
      </c>
      <c r="I26" s="28">
        <v>855.01</v>
      </c>
      <c r="J26" s="28">
        <v>716.14</v>
      </c>
      <c r="K26" s="28">
        <v>898.58</v>
      </c>
      <c r="L26" s="28">
        <v>884.97</v>
      </c>
      <c r="M26" s="28">
        <v>501.03</v>
      </c>
      <c r="N26" s="28">
        <v>264.13</v>
      </c>
      <c r="O26" s="28">
        <f t="shared" si="5"/>
        <v>9173.7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860.2</v>
      </c>
      <c r="L27" s="28">
        <v>753.86</v>
      </c>
      <c r="M27" s="28">
        <v>425.33</v>
      </c>
      <c r="N27" s="28">
        <v>223.57</v>
      </c>
      <c r="O27" s="28">
        <f t="shared" si="5"/>
        <v>7899.87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40978.97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383456.67999999993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30378.04</v>
      </c>
      <c r="L30" s="28">
        <v>28995.09</v>
      </c>
      <c r="M30" s="28">
        <v>0</v>
      </c>
      <c r="N30" s="28">
        <v>0</v>
      </c>
      <c r="O30" s="28">
        <f>SUM(B30:N30)</f>
        <v>59373.130000000005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-41267.6</v>
      </c>
      <c r="C32" s="28">
        <f aca="true" t="shared" si="7" ref="C32:O32">+C33+C35+C48+C49+C50+C55-C56</f>
        <v>-40964</v>
      </c>
      <c r="D32" s="28">
        <f t="shared" si="7"/>
        <v>-22462</v>
      </c>
      <c r="E32" s="28">
        <f t="shared" si="7"/>
        <v>-8452.4</v>
      </c>
      <c r="F32" s="28">
        <f t="shared" si="7"/>
        <v>-26404.4</v>
      </c>
      <c r="G32" s="28">
        <f t="shared" si="7"/>
        <v>-54626</v>
      </c>
      <c r="H32" s="28">
        <f t="shared" si="7"/>
        <v>-7893.6</v>
      </c>
      <c r="I32" s="28">
        <f t="shared" si="7"/>
        <v>-56940.4</v>
      </c>
      <c r="J32" s="28">
        <f t="shared" si="7"/>
        <v>-34012</v>
      </c>
      <c r="K32" s="28">
        <f t="shared" si="7"/>
        <v>1105195.6</v>
      </c>
      <c r="L32" s="28">
        <f t="shared" si="7"/>
        <v>1020048.8</v>
      </c>
      <c r="M32" s="28">
        <f t="shared" si="7"/>
        <v>-25053.6</v>
      </c>
      <c r="N32" s="28">
        <f t="shared" si="7"/>
        <v>-14594.8</v>
      </c>
      <c r="O32" s="28">
        <f t="shared" si="7"/>
        <v>1792573.6</v>
      </c>
    </row>
    <row r="33" spans="1:15" ht="18.75" customHeight="1">
      <c r="A33" s="26" t="s">
        <v>38</v>
      </c>
      <c r="B33" s="29">
        <f>+B34</f>
        <v>-41267.6</v>
      </c>
      <c r="C33" s="29">
        <f>+C34</f>
        <v>-40964</v>
      </c>
      <c r="D33" s="29">
        <f aca="true" t="shared" si="8" ref="D33:O33">+D34</f>
        <v>-22462</v>
      </c>
      <c r="E33" s="29">
        <f t="shared" si="8"/>
        <v>-8452.4</v>
      </c>
      <c r="F33" s="29">
        <f t="shared" si="8"/>
        <v>-26404.4</v>
      </c>
      <c r="G33" s="29">
        <f t="shared" si="8"/>
        <v>-54626</v>
      </c>
      <c r="H33" s="29">
        <f t="shared" si="8"/>
        <v>-7893.6</v>
      </c>
      <c r="I33" s="29">
        <f t="shared" si="8"/>
        <v>-56940.4</v>
      </c>
      <c r="J33" s="29">
        <f t="shared" si="8"/>
        <v>-34012</v>
      </c>
      <c r="K33" s="29">
        <f t="shared" si="8"/>
        <v>-19804.4</v>
      </c>
      <c r="L33" s="29">
        <f t="shared" si="8"/>
        <v>-14951.2</v>
      </c>
      <c r="M33" s="29">
        <f t="shared" si="8"/>
        <v>-25053.6</v>
      </c>
      <c r="N33" s="29">
        <f t="shared" si="8"/>
        <v>-14594.8</v>
      </c>
      <c r="O33" s="29">
        <f t="shared" si="8"/>
        <v>-367426.4</v>
      </c>
    </row>
    <row r="34" spans="1:26" ht="18.75" customHeight="1">
      <c r="A34" s="27" t="s">
        <v>39</v>
      </c>
      <c r="B34" s="16">
        <f>ROUND((-B9)*$G$3,2)</f>
        <v>-41267.6</v>
      </c>
      <c r="C34" s="16">
        <f aca="true" t="shared" si="9" ref="C34:N34">ROUND((-C9)*$G$3,2)</f>
        <v>-40964</v>
      </c>
      <c r="D34" s="16">
        <f t="shared" si="9"/>
        <v>-22462</v>
      </c>
      <c r="E34" s="16">
        <f t="shared" si="9"/>
        <v>-8452.4</v>
      </c>
      <c r="F34" s="16">
        <f t="shared" si="9"/>
        <v>-26404.4</v>
      </c>
      <c r="G34" s="16">
        <f t="shared" si="9"/>
        <v>-54626</v>
      </c>
      <c r="H34" s="16">
        <f t="shared" si="9"/>
        <v>-7893.6</v>
      </c>
      <c r="I34" s="16">
        <f t="shared" si="9"/>
        <v>-56940.4</v>
      </c>
      <c r="J34" s="16">
        <f t="shared" si="9"/>
        <v>-34012</v>
      </c>
      <c r="K34" s="16">
        <f t="shared" si="9"/>
        <v>-19804.4</v>
      </c>
      <c r="L34" s="16">
        <f t="shared" si="9"/>
        <v>-14951.2</v>
      </c>
      <c r="M34" s="16">
        <f t="shared" si="9"/>
        <v>-25053.6</v>
      </c>
      <c r="N34" s="16">
        <f t="shared" si="9"/>
        <v>-14594.8</v>
      </c>
      <c r="O34" s="30">
        <f aca="true" t="shared" si="10" ref="O34:O56">SUM(B34:N34)</f>
        <v>-367426.4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0</v>
      </c>
      <c r="N35" s="29">
        <f t="shared" si="11"/>
        <v>0</v>
      </c>
      <c r="O35" s="29">
        <f t="shared" si="11"/>
        <v>2160000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4239000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1461213.1599999997</v>
      </c>
      <c r="C54" s="34">
        <f aca="true" t="shared" si="13" ref="C54:N54">+C20+C32</f>
        <v>1017058.8899999999</v>
      </c>
      <c r="D54" s="34">
        <f t="shared" si="13"/>
        <v>911874.39</v>
      </c>
      <c r="E54" s="34">
        <f t="shared" si="13"/>
        <v>286021.06999999995</v>
      </c>
      <c r="F54" s="34">
        <f t="shared" si="13"/>
        <v>1019455.4099999999</v>
      </c>
      <c r="G54" s="34">
        <f t="shared" si="13"/>
        <v>1412975.7900000003</v>
      </c>
      <c r="H54" s="34">
        <f t="shared" si="13"/>
        <v>274932.75999999995</v>
      </c>
      <c r="I54" s="34">
        <f t="shared" si="13"/>
        <v>1064362.06</v>
      </c>
      <c r="J54" s="34">
        <f t="shared" si="13"/>
        <v>895990.6900000001</v>
      </c>
      <c r="K54" s="34">
        <f t="shared" si="13"/>
        <v>2281760.96</v>
      </c>
      <c r="L54" s="34">
        <f t="shared" si="13"/>
        <v>2177343.9000000004</v>
      </c>
      <c r="M54" s="34">
        <f t="shared" si="13"/>
        <v>637856.14</v>
      </c>
      <c r="N54" s="34">
        <f t="shared" si="13"/>
        <v>324908.01</v>
      </c>
      <c r="O54" s="34">
        <f>SUM(B54:N54)</f>
        <v>13765753.23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1461213.17</v>
      </c>
      <c r="C60" s="42">
        <f t="shared" si="14"/>
        <v>1017058.8799999999</v>
      </c>
      <c r="D60" s="42">
        <f t="shared" si="14"/>
        <v>911874.39</v>
      </c>
      <c r="E60" s="42">
        <f t="shared" si="14"/>
        <v>286021.07</v>
      </c>
      <c r="F60" s="42">
        <f t="shared" si="14"/>
        <v>1019455.4</v>
      </c>
      <c r="G60" s="42">
        <f t="shared" si="14"/>
        <v>1412975.79</v>
      </c>
      <c r="H60" s="42">
        <f t="shared" si="14"/>
        <v>274932.76</v>
      </c>
      <c r="I60" s="42">
        <f t="shared" si="14"/>
        <v>1064362.06</v>
      </c>
      <c r="J60" s="42">
        <f t="shared" si="14"/>
        <v>895990.68</v>
      </c>
      <c r="K60" s="42">
        <f t="shared" si="14"/>
        <v>2281760.97</v>
      </c>
      <c r="L60" s="42">
        <f t="shared" si="14"/>
        <v>2177343.89</v>
      </c>
      <c r="M60" s="42">
        <f t="shared" si="14"/>
        <v>637856.14</v>
      </c>
      <c r="N60" s="42">
        <f t="shared" si="14"/>
        <v>324908.01</v>
      </c>
      <c r="O60" s="34">
        <f t="shared" si="14"/>
        <v>13765753.209999999</v>
      </c>
      <c r="Q60"/>
    </row>
    <row r="61" spans="1:18" ht="18.75" customHeight="1">
      <c r="A61" s="26" t="s">
        <v>54</v>
      </c>
      <c r="B61" s="42">
        <v>1201601.31</v>
      </c>
      <c r="C61" s="42">
        <v>728763.09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1930364.4</v>
      </c>
      <c r="P61"/>
      <c r="Q61"/>
      <c r="R61" s="41"/>
    </row>
    <row r="62" spans="1:16" ht="18.75" customHeight="1">
      <c r="A62" s="26" t="s">
        <v>55</v>
      </c>
      <c r="B62" s="42">
        <v>259611.86</v>
      </c>
      <c r="C62" s="42">
        <v>288295.79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547907.6499999999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911874.39</v>
      </c>
      <c r="E63" s="43">
        <v>0</v>
      </c>
      <c r="F63" s="43">
        <v>0</v>
      </c>
      <c r="G63" s="43">
        <v>0</v>
      </c>
      <c r="H63" s="42">
        <v>274932.76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1186807.15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286021.07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286021.07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1019455.4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1019455.4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1412975.79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1412975.79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1064362.06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1064362.06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895990.68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895990.68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2281760.97</v>
      </c>
      <c r="L69" s="29">
        <v>2177343.89</v>
      </c>
      <c r="M69" s="43">
        <v>0</v>
      </c>
      <c r="N69" s="43">
        <v>0</v>
      </c>
      <c r="O69" s="34">
        <f t="shared" si="15"/>
        <v>4459104.86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637856.14</v>
      </c>
      <c r="N70" s="43">
        <v>0</v>
      </c>
      <c r="O70" s="34">
        <f t="shared" si="15"/>
        <v>637856.14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324908.01</v>
      </c>
      <c r="O71" s="46">
        <f t="shared" si="15"/>
        <v>324908.01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2024-03-12T11:51:13Z</dcterms:modified>
  <cp:category/>
  <cp:version/>
  <cp:contentType/>
  <cp:contentStatus/>
</cp:coreProperties>
</file>