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<sst xmlns="http://schemas.openxmlformats.org/spreadsheetml/2006/main" count="90" uniqueCount="87">
  <si>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</si>
  <si>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</si>
  <si>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</si>
  <si>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</si>
  <si>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</si>
  <si>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</si>
  <si>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</si>
  <si>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</si>
  <si>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</si>
  <si>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</si>
  <si>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</si>
  <si>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</si>
  <si>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</si>
  <si>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</si>
  <si>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</si>
  <si>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</si>
  <si>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</si>
  <si>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</si>
  <si>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</si>
  <si>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</si>
  <si>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</si>
  <si>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</si>
  <si>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</si>
  <si>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</si>
  <si>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</si>
  <si>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</si>
  <si>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</si>
  <si>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</si>
  <si>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</si>
  <si>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</si>
  <si>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</si>
  <si>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</si>
  <si>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</si>
  <si>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</si>
  <si>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</si>
  <si>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</si>
  <si>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</si>
  <si>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</si>
  <si>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</si>
  <si>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</si>
  <si>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</si>
  <si>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</si>
  <si>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</si>
  <si>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</si>
  <si>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</si>
  <si>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</si>
  <si>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</si>
  <si>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</si>
  <si>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</si>
  <si>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</si>
  <si>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</si>
  <si>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</si>
  <si>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</si>
  <si>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</si>
  <si>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</si>
  <si>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</si>
  <si>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</si>
  <si>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</si>
  <si>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</si>
  <si>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</si>
  <si>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</si>
  <si>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</si>
  <si>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</si>
  <si>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</si>
  <si>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</si>
  <si>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</si>
  <si>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</si>
  <si>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</si>
  <si>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</si>
  <si>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</si>
  <si>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</si>
  <si>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</si>
  <si>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</si>
  <si>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</si>
  <si>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</si>
  <si>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</si>
  <si>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</si>
  <si>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</si>
  <si>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</si>
  <si>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</si>
  <si>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</si>
  <si>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</si>
  <si>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</si>
  <si>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01/03/24 - VENCIMENTO 08/03/24</t>
  </si>
  <si>
    <t>5.0. Remuneração Veículos Elétricos</t>
  </si>
  <si>
    <r>
      <t>5.3. Revisão de Remuneração pelo Transporte Coletivo</t>
    </r>
    <r>
      <rPr>
        <vertAlign val="superscript"/>
        <sz val="9"/>
        <color indexed="8"/>
        <rFont val="Calibri"/>
        <family val="2"/>
      </rPr>
      <t>1</t>
    </r>
  </si>
  <si>
    <r>
      <t xml:space="preserve">               </t>
    </r>
    <r>
      <rPr>
        <vertAlign val="superscript"/>
        <sz val="9"/>
        <color indexed="8"/>
        <rFont val="Calibri"/>
        <family val="2"/>
      </rPr>
      <t xml:space="preserve">1 </t>
    </r>
    <r>
      <rPr>
        <sz val="12"/>
        <color indexed="8"/>
        <rFont val="Calibri"/>
        <family val="2"/>
      </rPr>
      <t>Revisão de fator, ar condicionado e veículos elétricos, dia 21/02/24.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</si>
</sst>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402926</v>
      </c>
      <c r="C7" s="9">
        <f t="shared" si="0"/>
        <v>266235</v>
      </c>
      <c r="D7" s="9">
        <f t="shared" si="0"/>
        <v>244323</v>
      </c>
      <c r="E7" s="9">
        <f t="shared" si="0"/>
        <v>68557</v>
      </c>
      <c r="F7" s="9">
        <f t="shared" si="0"/>
        <v>228815</v>
      </c>
      <c r="G7" s="9">
        <f t="shared" si="0"/>
        <v>391228</v>
      </c>
      <c r="H7" s="9">
        <f t="shared" si="0"/>
        <v>51404</v>
      </c>
      <c r="I7" s="9">
        <f t="shared" si="0"/>
        <v>306287</v>
      </c>
      <c r="J7" s="9">
        <f t="shared" si="0"/>
        <v>222787</v>
      </c>
      <c r="K7" s="9">
        <f t="shared" si="0"/>
        <v>328424</v>
      </c>
      <c r="L7" s="9">
        <f t="shared" si="0"/>
        <v>255193</v>
      </c>
      <c r="M7" s="9">
        <f t="shared" si="0"/>
        <v>140651</v>
      </c>
      <c r="N7" s="9">
        <f t="shared" si="0"/>
        <v>73937</v>
      </c>
      <c r="O7" s="9">
        <f t="shared" si="0"/>
        <v>2980767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10490</v>
      </c>
      <c r="C8" s="11">
        <f t="shared" si="1"/>
        <v>10091</v>
      </c>
      <c r="D8" s="11">
        <f t="shared" si="1"/>
        <v>5702</v>
      </c>
      <c r="E8" s="11">
        <f t="shared" si="1"/>
        <v>2061</v>
      </c>
      <c r="F8" s="11">
        <f t="shared" si="1"/>
        <v>6670</v>
      </c>
      <c r="G8" s="11">
        <f t="shared" si="1"/>
        <v>13570</v>
      </c>
      <c r="H8" s="11">
        <f t="shared" si="1"/>
        <v>2003</v>
      </c>
      <c r="I8" s="11">
        <f t="shared" si="1"/>
        <v>14885</v>
      </c>
      <c r="J8" s="11">
        <f t="shared" si="1"/>
        <v>8022</v>
      </c>
      <c r="K8" s="11">
        <f t="shared" si="1"/>
        <v>4556</v>
      </c>
      <c r="L8" s="11">
        <f t="shared" si="1"/>
        <v>3478</v>
      </c>
      <c r="M8" s="11">
        <f t="shared" si="1"/>
        <v>5917</v>
      </c>
      <c r="N8" s="11">
        <f t="shared" si="1"/>
        <v>3066</v>
      </c>
      <c r="O8" s="11">
        <f t="shared" si="1"/>
        <v>90511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10490</v>
      </c>
      <c r="C9" s="11">
        <v>10091</v>
      </c>
      <c r="D9" s="11">
        <v>5702</v>
      </c>
      <c r="E9" s="11">
        <v>2061</v>
      </c>
      <c r="F9" s="11">
        <v>6670</v>
      </c>
      <c r="G9" s="11">
        <v>13570</v>
      </c>
      <c r="H9" s="11">
        <v>2003</v>
      </c>
      <c r="I9" s="11">
        <v>14885</v>
      </c>
      <c r="J9" s="11">
        <v>8022</v>
      </c>
      <c r="K9" s="11">
        <v>4556</v>
      </c>
      <c r="L9" s="11">
        <v>3474</v>
      </c>
      <c r="M9" s="11">
        <v>5917</v>
      </c>
      <c r="N9" s="11">
        <v>3060</v>
      </c>
      <c r="O9" s="11">
        <f>SUM(B9:N9)</f>
        <v>90501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6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392436</v>
      </c>
      <c r="C11" s="13">
        <v>256144</v>
      </c>
      <c r="D11" s="13">
        <v>238621</v>
      </c>
      <c r="E11" s="13">
        <v>66496</v>
      </c>
      <c r="F11" s="13">
        <v>222145</v>
      </c>
      <c r="G11" s="13">
        <v>377658</v>
      </c>
      <c r="H11" s="13">
        <v>49401</v>
      </c>
      <c r="I11" s="13">
        <v>291402</v>
      </c>
      <c r="J11" s="13">
        <v>214765</v>
      </c>
      <c r="K11" s="13">
        <v>323868</v>
      </c>
      <c r="L11" s="13">
        <v>251715</v>
      </c>
      <c r="M11" s="13">
        <v>134734</v>
      </c>
      <c r="N11" s="13">
        <v>70871</v>
      </c>
      <c r="O11" s="11">
        <f>SUM(B11:N11)</f>
        <v>2890256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29499</v>
      </c>
      <c r="C12" s="13">
        <v>24161</v>
      </c>
      <c r="D12" s="13">
        <v>19466</v>
      </c>
      <c r="E12" s="13">
        <v>7688</v>
      </c>
      <c r="F12" s="13">
        <v>21138</v>
      </c>
      <c r="G12" s="13">
        <v>38015</v>
      </c>
      <c r="H12" s="13">
        <v>5227</v>
      </c>
      <c r="I12" s="13">
        <v>29344</v>
      </c>
      <c r="J12" s="13">
        <v>19728</v>
      </c>
      <c r="K12" s="13">
        <v>23162</v>
      </c>
      <c r="L12" s="13">
        <v>18235</v>
      </c>
      <c r="M12" s="13">
        <v>7108</v>
      </c>
      <c r="N12" s="13">
        <v>3241</v>
      </c>
      <c r="O12" s="11">
        <f>SUM(B12:N12)</f>
        <v>246012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362937</v>
      </c>
      <c r="C13" s="15">
        <f t="shared" si="2"/>
        <v>231983</v>
      </c>
      <c r="D13" s="15">
        <f t="shared" si="2"/>
        <v>219155</v>
      </c>
      <c r="E13" s="15">
        <f t="shared" si="2"/>
        <v>58808</v>
      </c>
      <c r="F13" s="15">
        <f t="shared" si="2"/>
        <v>201007</v>
      </c>
      <c r="G13" s="15">
        <f t="shared" si="2"/>
        <v>339643</v>
      </c>
      <c r="H13" s="15">
        <f t="shared" si="2"/>
        <v>44174</v>
      </c>
      <c r="I13" s="15">
        <f t="shared" si="2"/>
        <v>262058</v>
      </c>
      <c r="J13" s="15">
        <f t="shared" si="2"/>
        <v>195037</v>
      </c>
      <c r="K13" s="15">
        <f t="shared" si="2"/>
        <v>300706</v>
      </c>
      <c r="L13" s="15">
        <f t="shared" si="2"/>
        <v>233480</v>
      </c>
      <c r="M13" s="15">
        <f t="shared" si="2"/>
        <v>127626</v>
      </c>
      <c r="N13" s="15">
        <f t="shared" si="2"/>
        <v>67630</v>
      </c>
      <c r="O13" s="11">
        <f>SUM(B13:N13)</f>
        <v>2644244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1.159921735399234</v>
      </c>
      <c r="C18" s="19">
        <v>1.250066271134022</v>
      </c>
      <c r="D18" s="19">
        <v>1.387334558937276</v>
      </c>
      <c r="E18" s="19">
        <v>0.862693124734068</v>
      </c>
      <c r="F18" s="19">
        <v>1.393037930401401</v>
      </c>
      <c r="G18" s="19">
        <v>1.358309947333754</v>
      </c>
      <c r="H18" s="19">
        <v>1.481753350023393</v>
      </c>
      <c r="I18" s="19">
        <v>1.124911692236815</v>
      </c>
      <c r="J18" s="19">
        <v>1.286847147875012</v>
      </c>
      <c r="K18" s="19">
        <v>1.084441416929432</v>
      </c>
      <c r="L18" s="19">
        <v>1.230189336339439</v>
      </c>
      <c r="M18" s="19">
        <v>1.136987808284568</v>
      </c>
      <c r="N18" s="19">
        <v>1.207183631371374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1508383.27</v>
      </c>
      <c r="C20" s="24">
        <f aca="true" t="shared" si="3" ref="C20:O20">SUM(C21:C31)</f>
        <v>1085966.16</v>
      </c>
      <c r="D20" s="24">
        <f t="shared" si="3"/>
        <v>957284.15</v>
      </c>
      <c r="E20" s="24">
        <f t="shared" si="3"/>
        <v>292486.85</v>
      </c>
      <c r="F20" s="24">
        <f t="shared" si="3"/>
        <v>1057815.71</v>
      </c>
      <c r="G20" s="24">
        <f t="shared" si="3"/>
        <v>1464561.53</v>
      </c>
      <c r="H20" s="24">
        <f t="shared" si="3"/>
        <v>294972.02</v>
      </c>
      <c r="I20" s="24">
        <f t="shared" si="3"/>
        <v>1134078.79</v>
      </c>
      <c r="J20" s="24">
        <f t="shared" si="3"/>
        <v>937795.9000000001</v>
      </c>
      <c r="K20" s="24">
        <f t="shared" si="3"/>
        <v>1144265.45</v>
      </c>
      <c r="L20" s="24">
        <f t="shared" si="3"/>
        <v>1151941.2400000002</v>
      </c>
      <c r="M20" s="24">
        <f t="shared" si="3"/>
        <v>661565.0900000001</v>
      </c>
      <c r="N20" s="24">
        <f t="shared" si="3"/>
        <v>331252.92</v>
      </c>
      <c r="O20" s="24">
        <f t="shared" si="3"/>
        <v>12022369.08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1189437.55</v>
      </c>
      <c r="C21" s="28">
        <f aca="true" t="shared" si="4" ref="C21:N21">ROUND((C15+C16)*C7,2)</f>
        <v>811910.26</v>
      </c>
      <c r="D21" s="28">
        <f t="shared" si="4"/>
        <v>653441.86</v>
      </c>
      <c r="E21" s="28">
        <f t="shared" si="4"/>
        <v>313236.93</v>
      </c>
      <c r="F21" s="28">
        <f t="shared" si="4"/>
        <v>709303.62</v>
      </c>
      <c r="G21" s="28">
        <f t="shared" si="4"/>
        <v>997866.14</v>
      </c>
      <c r="H21" s="28">
        <f t="shared" si="4"/>
        <v>176038.14</v>
      </c>
      <c r="I21" s="28">
        <f t="shared" si="4"/>
        <v>927467.66</v>
      </c>
      <c r="J21" s="28">
        <f t="shared" si="4"/>
        <v>678542.37</v>
      </c>
      <c r="K21" s="28">
        <f t="shared" si="4"/>
        <v>945499.85</v>
      </c>
      <c r="L21" s="28">
        <f t="shared" si="4"/>
        <v>836522.65</v>
      </c>
      <c r="M21" s="28">
        <f t="shared" si="4"/>
        <v>532012.41</v>
      </c>
      <c r="N21" s="28">
        <f t="shared" si="4"/>
        <v>252620.55</v>
      </c>
      <c r="O21" s="28">
        <f aca="true" t="shared" si="5" ref="O21:O29">SUM(B21:N21)</f>
        <v>9023899.99</v>
      </c>
    </row>
    <row r="22" spans="1:23" ht="18.75" customHeight="1">
      <c r="A22" s="26" t="s">
        <v>33</v>
      </c>
      <c r="B22" s="28">
        <f>IF(B18&lt;&gt;0,ROUND((B18-1)*B21,2),0)</f>
        <v>190216.92</v>
      </c>
      <c r="C22" s="28">
        <f aca="true" t="shared" si="6" ref="C22:N22">IF(C18&lt;&gt;0,ROUND((C18-1)*C21,2),0)</f>
        <v>203031.37</v>
      </c>
      <c r="D22" s="28">
        <f t="shared" si="6"/>
        <v>253100.61</v>
      </c>
      <c r="E22" s="28">
        <f t="shared" si="6"/>
        <v>-43009.58</v>
      </c>
      <c r="F22" s="28">
        <f t="shared" si="6"/>
        <v>278783.23</v>
      </c>
      <c r="G22" s="28">
        <f t="shared" si="6"/>
        <v>357545.36</v>
      </c>
      <c r="H22" s="28">
        <f t="shared" si="6"/>
        <v>84806.96</v>
      </c>
      <c r="I22" s="28">
        <f t="shared" si="6"/>
        <v>115851.55</v>
      </c>
      <c r="J22" s="28">
        <f t="shared" si="6"/>
        <v>194637.94</v>
      </c>
      <c r="K22" s="28">
        <f t="shared" si="6"/>
        <v>79839.35</v>
      </c>
      <c r="L22" s="28">
        <f t="shared" si="6"/>
        <v>192558.59</v>
      </c>
      <c r="M22" s="28">
        <f t="shared" si="6"/>
        <v>72879.21</v>
      </c>
      <c r="N22" s="28">
        <f t="shared" si="6"/>
        <v>52338.84</v>
      </c>
      <c r="O22" s="28">
        <f t="shared" si="5"/>
        <v>2032580.3500000003</v>
      </c>
      <c r="W22" s="51"/>
    </row>
    <row r="23" spans="1:15" ht="18.75" customHeight="1">
      <c r="A23" s="26" t="s">
        <v>34</v>
      </c>
      <c r="B23" s="28">
        <v>64670.51</v>
      </c>
      <c r="C23" s="28">
        <v>42618.13</v>
      </c>
      <c r="D23" s="28">
        <v>30564.78</v>
      </c>
      <c r="E23" s="28">
        <v>11272.24</v>
      </c>
      <c r="F23" s="28">
        <v>39794.13</v>
      </c>
      <c r="G23" s="28">
        <v>63420.66</v>
      </c>
      <c r="H23" s="28">
        <v>7989.52</v>
      </c>
      <c r="I23" s="28">
        <v>44362.97</v>
      </c>
      <c r="J23" s="28">
        <v>35398.54</v>
      </c>
      <c r="K23" s="28">
        <v>44762.51</v>
      </c>
      <c r="L23" s="28">
        <v>49610.95</v>
      </c>
      <c r="M23" s="28">
        <v>24848.75</v>
      </c>
      <c r="N23" s="28">
        <v>15472.62</v>
      </c>
      <c r="O23" s="28">
        <f t="shared" si="5"/>
        <v>474786.30999999994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1149.1</v>
      </c>
      <c r="C26" s="28">
        <v>841.4</v>
      </c>
      <c r="D26" s="28">
        <v>743.37</v>
      </c>
      <c r="E26" s="28">
        <v>226.01</v>
      </c>
      <c r="F26" s="28">
        <v>816.89</v>
      </c>
      <c r="G26" s="28">
        <v>1127.31</v>
      </c>
      <c r="H26" s="28">
        <v>215.12</v>
      </c>
      <c r="I26" s="28">
        <v>865.91</v>
      </c>
      <c r="J26" s="28">
        <v>721.59</v>
      </c>
      <c r="K26" s="28">
        <v>874.08</v>
      </c>
      <c r="L26" s="28">
        <v>879.52</v>
      </c>
      <c r="M26" s="28">
        <v>501.03</v>
      </c>
      <c r="N26" s="28">
        <v>245.04</v>
      </c>
      <c r="O26" s="28">
        <f t="shared" si="5"/>
        <v>9206.37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997.88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860.2</v>
      </c>
      <c r="L27" s="28">
        <v>753.86</v>
      </c>
      <c r="M27" s="28">
        <v>425.33</v>
      </c>
      <c r="N27" s="28">
        <v>223.57</v>
      </c>
      <c r="O27" s="28">
        <f t="shared" si="5"/>
        <v>7899.87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40978.97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383456.67999999993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29607.26</v>
      </c>
      <c r="L30" s="28">
        <v>28928.22</v>
      </c>
      <c r="M30" s="28">
        <v>0</v>
      </c>
      <c r="N30" s="28">
        <v>0</v>
      </c>
      <c r="O30" s="28">
        <f>SUM(B30:N30)</f>
        <v>58535.479999999996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-39590.33</v>
      </c>
      <c r="C32" s="28">
        <f aca="true" t="shared" si="7" ref="C32:O32">+C33+C35+C48+C49+C50+C55-C56</f>
        <v>-33366</v>
      </c>
      <c r="D32" s="28">
        <f t="shared" si="7"/>
        <v>-16909.199999999997</v>
      </c>
      <c r="E32" s="28">
        <f t="shared" si="7"/>
        <v>-39739.030000000006</v>
      </c>
      <c r="F32" s="28">
        <f t="shared" si="7"/>
        <v>-27317.37</v>
      </c>
      <c r="G32" s="28">
        <f t="shared" si="7"/>
        <v>-64799.63</v>
      </c>
      <c r="H32" s="28">
        <f t="shared" si="7"/>
        <v>-3115.4900000000007</v>
      </c>
      <c r="I32" s="28">
        <f t="shared" si="7"/>
        <v>-62361.98</v>
      </c>
      <c r="J32" s="28">
        <f t="shared" si="7"/>
        <v>13767.07</v>
      </c>
      <c r="K32" s="28">
        <f t="shared" si="7"/>
        <v>1990.239999999998</v>
      </c>
      <c r="L32" s="28">
        <f t="shared" si="7"/>
        <v>-13638.220000000001</v>
      </c>
      <c r="M32" s="28">
        <f t="shared" si="7"/>
        <v>-26593.399999999998</v>
      </c>
      <c r="N32" s="28">
        <f t="shared" si="7"/>
        <v>-14266.4</v>
      </c>
      <c r="O32" s="28">
        <f t="shared" si="7"/>
        <v>-325939.74</v>
      </c>
    </row>
    <row r="33" spans="1:15" ht="18.75" customHeight="1">
      <c r="A33" s="26" t="s">
        <v>38</v>
      </c>
      <c r="B33" s="29">
        <f>+B34</f>
        <v>-46156</v>
      </c>
      <c r="C33" s="29">
        <f>+C34</f>
        <v>-44400.4</v>
      </c>
      <c r="D33" s="29">
        <f aca="true" t="shared" si="8" ref="D33:O33">+D34</f>
        <v>-25088.8</v>
      </c>
      <c r="E33" s="29">
        <f t="shared" si="8"/>
        <v>-9068.4</v>
      </c>
      <c r="F33" s="29">
        <f t="shared" si="8"/>
        <v>-29348</v>
      </c>
      <c r="G33" s="29">
        <f t="shared" si="8"/>
        <v>-59708</v>
      </c>
      <c r="H33" s="29">
        <f t="shared" si="8"/>
        <v>-8813.2</v>
      </c>
      <c r="I33" s="29">
        <f t="shared" si="8"/>
        <v>-65494</v>
      </c>
      <c r="J33" s="29">
        <f t="shared" si="8"/>
        <v>-35296.8</v>
      </c>
      <c r="K33" s="29">
        <f t="shared" si="8"/>
        <v>-20046.4</v>
      </c>
      <c r="L33" s="29">
        <f t="shared" si="8"/>
        <v>-15285.6</v>
      </c>
      <c r="M33" s="29">
        <f t="shared" si="8"/>
        <v>-26034.8</v>
      </c>
      <c r="N33" s="29">
        <f t="shared" si="8"/>
        <v>-13464</v>
      </c>
      <c r="O33" s="29">
        <f t="shared" si="8"/>
        <v>-398204.39999999997</v>
      </c>
    </row>
    <row r="34" spans="1:26" ht="18.75" customHeight="1">
      <c r="A34" s="27" t="s">
        <v>39</v>
      </c>
      <c r="B34" s="16">
        <f>ROUND((-B9)*$G$3,2)</f>
        <v>-46156</v>
      </c>
      <c r="C34" s="16">
        <f aca="true" t="shared" si="9" ref="C34:N34">ROUND((-C9)*$G$3,2)</f>
        <v>-44400.4</v>
      </c>
      <c r="D34" s="16">
        <f t="shared" si="9"/>
        <v>-25088.8</v>
      </c>
      <c r="E34" s="16">
        <f t="shared" si="9"/>
        <v>-9068.4</v>
      </c>
      <c r="F34" s="16">
        <f t="shared" si="9"/>
        <v>-29348</v>
      </c>
      <c r="G34" s="16">
        <f t="shared" si="9"/>
        <v>-59708</v>
      </c>
      <c r="H34" s="16">
        <f t="shared" si="9"/>
        <v>-8813.2</v>
      </c>
      <c r="I34" s="16">
        <f t="shared" si="9"/>
        <v>-65494</v>
      </c>
      <c r="J34" s="16">
        <f t="shared" si="9"/>
        <v>-35296.8</v>
      </c>
      <c r="K34" s="16">
        <f t="shared" si="9"/>
        <v>-20046.4</v>
      </c>
      <c r="L34" s="16">
        <f t="shared" si="9"/>
        <v>-15285.6</v>
      </c>
      <c r="M34" s="16">
        <f t="shared" si="9"/>
        <v>-26034.8</v>
      </c>
      <c r="N34" s="16">
        <f t="shared" si="9"/>
        <v>-13464</v>
      </c>
      <c r="O34" s="30">
        <f aca="true" t="shared" si="10" ref="O34:O56">SUM(B34:N34)</f>
        <v>-398204.39999999997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-396</v>
      </c>
      <c r="C35" s="29">
        <f aca="true" t="shared" si="11" ref="C35:O35">SUM(C36:C46)</f>
        <v>-792</v>
      </c>
      <c r="D35" s="29">
        <f t="shared" si="11"/>
        <v>0</v>
      </c>
      <c r="E35" s="29">
        <f t="shared" si="11"/>
        <v>-33027.91</v>
      </c>
      <c r="F35" s="29">
        <f t="shared" si="11"/>
        <v>0</v>
      </c>
      <c r="G35" s="29">
        <f t="shared" si="11"/>
        <v>-5148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-1447.85</v>
      </c>
      <c r="N35" s="29">
        <f t="shared" si="11"/>
        <v>-1188</v>
      </c>
      <c r="O35" s="29">
        <f t="shared" si="11"/>
        <v>-41999.76000000001</v>
      </c>
    </row>
    <row r="36" spans="1:26" ht="18.75" customHeight="1">
      <c r="A36" s="27" t="s">
        <v>41</v>
      </c>
      <c r="B36" s="31">
        <v>-396</v>
      </c>
      <c r="C36" s="31">
        <v>-792</v>
      </c>
      <c r="D36" s="31">
        <v>0</v>
      </c>
      <c r="E36" s="31">
        <v>-33027.91</v>
      </c>
      <c r="F36" s="31">
        <v>0</v>
      </c>
      <c r="G36" s="31">
        <v>-5148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-1447.85</v>
      </c>
      <c r="N36" s="31">
        <v>-1188</v>
      </c>
      <c r="O36" s="31">
        <f t="shared" si="10"/>
        <v>-41999.76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85</v>
      </c>
      <c r="B48" s="33">
        <v>6961.67</v>
      </c>
      <c r="C48" s="33">
        <v>11826.4</v>
      </c>
      <c r="D48" s="33">
        <v>8179.6</v>
      </c>
      <c r="E48" s="33">
        <v>2357.28</v>
      </c>
      <c r="F48" s="33">
        <v>2030.63</v>
      </c>
      <c r="G48" s="33">
        <v>56.37</v>
      </c>
      <c r="H48" s="33">
        <v>5697.71</v>
      </c>
      <c r="I48" s="33">
        <v>3132.02</v>
      </c>
      <c r="J48" s="33">
        <v>49063.87</v>
      </c>
      <c r="K48" s="33">
        <v>22036.64</v>
      </c>
      <c r="L48" s="33">
        <v>1647.38</v>
      </c>
      <c r="M48" s="33">
        <v>889.25</v>
      </c>
      <c r="N48" s="33">
        <v>385.6</v>
      </c>
      <c r="O48" s="31">
        <f t="shared" si="10"/>
        <v>114264.42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1468792.94</v>
      </c>
      <c r="C54" s="34">
        <f aca="true" t="shared" si="13" ref="C54:N54">+C20+C32</f>
        <v>1052600.16</v>
      </c>
      <c r="D54" s="34">
        <f t="shared" si="13"/>
        <v>940374.9500000001</v>
      </c>
      <c r="E54" s="34">
        <f t="shared" si="13"/>
        <v>252747.81999999998</v>
      </c>
      <c r="F54" s="34">
        <f t="shared" si="13"/>
        <v>1030498.34</v>
      </c>
      <c r="G54" s="34">
        <f t="shared" si="13"/>
        <v>1399761.9000000001</v>
      </c>
      <c r="H54" s="34">
        <f t="shared" si="13"/>
        <v>291856.53</v>
      </c>
      <c r="I54" s="34">
        <f t="shared" si="13"/>
        <v>1071716.81</v>
      </c>
      <c r="J54" s="34">
        <f t="shared" si="13"/>
        <v>951562.9700000001</v>
      </c>
      <c r="K54" s="34">
        <f t="shared" si="13"/>
        <v>1146255.69</v>
      </c>
      <c r="L54" s="34">
        <f t="shared" si="13"/>
        <v>1138303.0200000003</v>
      </c>
      <c r="M54" s="34">
        <f t="shared" si="13"/>
        <v>634971.6900000001</v>
      </c>
      <c r="N54" s="34">
        <f t="shared" si="13"/>
        <v>316986.51999999996</v>
      </c>
      <c r="O54" s="34">
        <f>SUM(B54:N54)</f>
        <v>11696429.34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1468792.94</v>
      </c>
      <c r="C60" s="42">
        <f t="shared" si="14"/>
        <v>1052600.1600000001</v>
      </c>
      <c r="D60" s="42">
        <f t="shared" si="14"/>
        <v>940374.96</v>
      </c>
      <c r="E60" s="42">
        <f t="shared" si="14"/>
        <v>252747.82</v>
      </c>
      <c r="F60" s="42">
        <f t="shared" si="14"/>
        <v>1030498.33</v>
      </c>
      <c r="G60" s="42">
        <f t="shared" si="14"/>
        <v>1399761.9</v>
      </c>
      <c r="H60" s="42">
        <f t="shared" si="14"/>
        <v>291856.53</v>
      </c>
      <c r="I60" s="42">
        <f t="shared" si="14"/>
        <v>1071716.82</v>
      </c>
      <c r="J60" s="42">
        <f t="shared" si="14"/>
        <v>951562.97</v>
      </c>
      <c r="K60" s="42">
        <f t="shared" si="14"/>
        <v>1146255.69</v>
      </c>
      <c r="L60" s="42">
        <f t="shared" si="14"/>
        <v>1138303.03</v>
      </c>
      <c r="M60" s="42">
        <f t="shared" si="14"/>
        <v>634971.69</v>
      </c>
      <c r="N60" s="42">
        <f t="shared" si="14"/>
        <v>316986.52</v>
      </c>
      <c r="O60" s="34">
        <f t="shared" si="14"/>
        <v>11696429.359999998</v>
      </c>
      <c r="Q60"/>
    </row>
    <row r="61" spans="1:18" ht="18.75" customHeight="1">
      <c r="A61" s="26" t="s">
        <v>53</v>
      </c>
      <c r="B61" s="42">
        <v>1207778.82</v>
      </c>
      <c r="C61" s="42">
        <v>753997.4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1961776.2200000002</v>
      </c>
      <c r="P61"/>
      <c r="Q61"/>
      <c r="R61" s="41"/>
    </row>
    <row r="62" spans="1:16" ht="18.75" customHeight="1">
      <c r="A62" s="26" t="s">
        <v>54</v>
      </c>
      <c r="B62" s="42">
        <v>261014.12</v>
      </c>
      <c r="C62" s="42">
        <v>298602.76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559616.88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940374.96</v>
      </c>
      <c r="E63" s="43">
        <v>0</v>
      </c>
      <c r="F63" s="43">
        <v>0</v>
      </c>
      <c r="G63" s="43">
        <v>0</v>
      </c>
      <c r="H63" s="42">
        <v>291856.53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1232231.49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252747.82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252747.82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1030498.33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1030498.33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1399761.9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1399761.9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1071716.82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1071716.82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951562.97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951562.97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1146255.69</v>
      </c>
      <c r="L69" s="29">
        <v>1138303.03</v>
      </c>
      <c r="M69" s="43">
        <v>0</v>
      </c>
      <c r="N69" s="43">
        <v>0</v>
      </c>
      <c r="O69" s="34">
        <f t="shared" si="15"/>
        <v>2284558.7199999997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634971.69</v>
      </c>
      <c r="N70" s="43">
        <v>0</v>
      </c>
      <c r="O70" s="34">
        <f t="shared" si="15"/>
        <v>634971.69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316986.52</v>
      </c>
      <c r="O71" s="46">
        <f t="shared" si="15"/>
        <v>316986.52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2024-03-07T19:28:52Z</dcterms:modified>
  <cp:category/>
  <cp:version/>
  <cp:contentType/>
  <cp:contentStatus/>
</cp:coreProperties>
</file>