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<sst xmlns="http://schemas.openxmlformats.org/spreadsheetml/2006/main" count="84" uniqueCount="83">
  <si>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</si>
  <si>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</si>
  <si>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</si>
  <si>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</si>
  <si>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</si>
  <si>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</si>
  <si>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</si>
  <si>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</si>
  <si>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</si>
  <si>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</si>
  <si>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</si>
  <si>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</si>
  <si>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</si>
  <si>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</si>
  <si>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</si>
  <si>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</si>
  <si>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</si>
  <si>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</si>
  <si>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</si>
  <si>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</si>
  <si>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</si>
  <si>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</si>
  <si>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</si>
  <si>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</si>
  <si>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</si>
  <si>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</si>
  <si>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</si>
  <si>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</si>
  <si>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</si>
  <si>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</si>
  <si>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</si>
  <si>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</si>
  <si>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</si>
  <si>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</si>
  <si>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</si>
  <si>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</si>
  <si>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</si>
  <si>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</si>
  <si>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</si>
  <si>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</si>
  <si>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</si>
  <si>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</si>
  <si>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</si>
  <si>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</si>
  <si>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</si>
  <si>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</si>
  <si>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</si>
  <si>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</si>
  <si>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</si>
  <si>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</si>
  <si>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</si>
  <si>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</si>
  <si>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</si>
  <si>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</si>
  <si>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</si>
  <si>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</si>
  <si>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</si>
  <si>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</si>
  <si>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</si>
  <si>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</si>
  <si>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</si>
  <si>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</si>
  <si>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</si>
  <si>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</si>
  <si>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</si>
  <si>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</si>
  <si>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</si>
  <si>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</si>
  <si>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</si>
  <si>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</si>
  <si>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</si>
  <si>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</si>
  <si>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</si>
  <si>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</si>
  <si>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</si>
  <si>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</si>
  <si>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</si>
  <si>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</si>
  <si>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</si>
  <si>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06/03/24 - VENCIMENTO 13/03/24</t>
  </si>
  <si>
    <t>4.9. Remuneração Veículos Elétricos</t>
  </si>
  <si>
    <t>5.3. Revisão de Remuneração pelo Transporte Coletivo ¹</t>
  </si>
  <si>
    <t>¹ Equipamentos embarcados de set/23 a jan/24.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</si>
</sst>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355227</v>
      </c>
      <c r="C7" s="46">
        <f aca="true" t="shared" si="0" ref="C7:J7">+C8+C11</f>
        <v>289793</v>
      </c>
      <c r="D7" s="46">
        <f t="shared" si="0"/>
        <v>335186</v>
      </c>
      <c r="E7" s="46">
        <f t="shared" si="0"/>
        <v>195657</v>
      </c>
      <c r="F7" s="46">
        <f t="shared" si="0"/>
        <v>251815</v>
      </c>
      <c r="G7" s="46">
        <f t="shared" si="0"/>
        <v>242415</v>
      </c>
      <c r="H7" s="46">
        <f t="shared" si="0"/>
        <v>255328</v>
      </c>
      <c r="I7" s="46">
        <f t="shared" si="0"/>
        <v>383105</v>
      </c>
      <c r="J7" s="46">
        <f t="shared" si="0"/>
        <v>123335</v>
      </c>
      <c r="K7" s="38">
        <f aca="true" t="shared" si="1" ref="K7:K13">SUM(B7:J7)</f>
        <v>2431861</v>
      </c>
      <c r="L7" s="45"/>
      <c r="M7"/>
      <c r="N7"/>
    </row>
    <row r="8" spans="1:14" ht="16.5" customHeight="1">
      <c r="A8" s="43" t="s">
        <v>74</v>
      </c>
      <c r="B8" s="44">
        <f aca="true" t="shared" si="2" ref="B8:J8">+B9+B10</f>
        <v>16391</v>
      </c>
      <c r="C8" s="44">
        <f t="shared" si="2"/>
        <v>16875</v>
      </c>
      <c r="D8" s="44">
        <f t="shared" si="2"/>
        <v>14812</v>
      </c>
      <c r="E8" s="44">
        <f t="shared" si="2"/>
        <v>11209</v>
      </c>
      <c r="F8" s="44">
        <f t="shared" si="2"/>
        <v>11939</v>
      </c>
      <c r="G8" s="44">
        <f t="shared" si="2"/>
        <v>6399</v>
      </c>
      <c r="H8" s="44">
        <f t="shared" si="2"/>
        <v>5215</v>
      </c>
      <c r="I8" s="44">
        <f t="shared" si="2"/>
        <v>16359</v>
      </c>
      <c r="J8" s="44">
        <f t="shared" si="2"/>
        <v>3470</v>
      </c>
      <c r="K8" s="38">
        <f t="shared" si="1"/>
        <v>102669</v>
      </c>
      <c r="L8"/>
      <c r="M8"/>
      <c r="N8"/>
    </row>
    <row r="9" spans="1:14" ht="16.5" customHeight="1">
      <c r="A9" s="22" t="s">
        <v>31</v>
      </c>
      <c r="B9" s="44">
        <v>16315</v>
      </c>
      <c r="C9" s="44">
        <v>16874</v>
      </c>
      <c r="D9" s="44">
        <v>14812</v>
      </c>
      <c r="E9" s="44">
        <v>10894</v>
      </c>
      <c r="F9" s="44">
        <v>11922</v>
      </c>
      <c r="G9" s="44">
        <v>6396</v>
      </c>
      <c r="H9" s="44">
        <v>5215</v>
      </c>
      <c r="I9" s="44">
        <v>16301</v>
      </c>
      <c r="J9" s="44">
        <v>3470</v>
      </c>
      <c r="K9" s="38">
        <f t="shared" si="1"/>
        <v>102199</v>
      </c>
      <c r="L9"/>
      <c r="M9"/>
      <c r="N9"/>
    </row>
    <row r="10" spans="1:14" ht="16.5" customHeight="1">
      <c r="A10" s="22" t="s">
        <v>30</v>
      </c>
      <c r="B10" s="44">
        <v>76</v>
      </c>
      <c r="C10" s="44">
        <v>1</v>
      </c>
      <c r="D10" s="44">
        <v>0</v>
      </c>
      <c r="E10" s="44">
        <v>315</v>
      </c>
      <c r="F10" s="44">
        <v>17</v>
      </c>
      <c r="G10" s="44">
        <v>3</v>
      </c>
      <c r="H10" s="44">
        <v>0</v>
      </c>
      <c r="I10" s="44">
        <v>58</v>
      </c>
      <c r="J10" s="44">
        <v>0</v>
      </c>
      <c r="K10" s="38">
        <f t="shared" si="1"/>
        <v>470</v>
      </c>
      <c r="L10"/>
      <c r="M10"/>
      <c r="N10"/>
    </row>
    <row r="11" spans="1:14" ht="16.5" customHeight="1">
      <c r="A11" s="43" t="s">
        <v>66</v>
      </c>
      <c r="B11" s="42">
        <v>338836</v>
      </c>
      <c r="C11" s="42">
        <v>272918</v>
      </c>
      <c r="D11" s="42">
        <v>320374</v>
      </c>
      <c r="E11" s="42">
        <v>184448</v>
      </c>
      <c r="F11" s="42">
        <v>239876</v>
      </c>
      <c r="G11" s="42">
        <v>236016</v>
      </c>
      <c r="H11" s="42">
        <v>250113</v>
      </c>
      <c r="I11" s="42">
        <v>366746</v>
      </c>
      <c r="J11" s="42">
        <v>119865</v>
      </c>
      <c r="K11" s="38">
        <f t="shared" si="1"/>
        <v>2329192</v>
      </c>
      <c r="L11" s="59"/>
      <c r="M11" s="59"/>
      <c r="N11" s="59"/>
    </row>
    <row r="12" spans="1:14" ht="16.5" customHeight="1">
      <c r="A12" s="22" t="s">
        <v>78</v>
      </c>
      <c r="B12" s="42">
        <v>23915</v>
      </c>
      <c r="C12" s="42">
        <v>20504</v>
      </c>
      <c r="D12" s="42">
        <v>25771</v>
      </c>
      <c r="E12" s="42">
        <v>17613</v>
      </c>
      <c r="F12" s="42">
        <v>15289</v>
      </c>
      <c r="G12" s="42">
        <v>14028</v>
      </c>
      <c r="H12" s="42">
        <v>13844</v>
      </c>
      <c r="I12" s="42">
        <v>20030</v>
      </c>
      <c r="J12" s="42">
        <v>5185</v>
      </c>
      <c r="K12" s="38">
        <f t="shared" si="1"/>
        <v>156179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314921</v>
      </c>
      <c r="C13" s="42">
        <f>+C11-C12</f>
        <v>252414</v>
      </c>
      <c r="D13" s="42">
        <f>+D11-D12</f>
        <v>294603</v>
      </c>
      <c r="E13" s="42">
        <f aca="true" t="shared" si="3" ref="E13:J13">+E11-E12</f>
        <v>166835</v>
      </c>
      <c r="F13" s="42">
        <f t="shared" si="3"/>
        <v>224587</v>
      </c>
      <c r="G13" s="42">
        <f t="shared" si="3"/>
        <v>221988</v>
      </c>
      <c r="H13" s="42">
        <f t="shared" si="3"/>
        <v>236269</v>
      </c>
      <c r="I13" s="42">
        <f t="shared" si="3"/>
        <v>346716</v>
      </c>
      <c r="J13" s="42">
        <f t="shared" si="3"/>
        <v>114680</v>
      </c>
      <c r="K13" s="38">
        <f t="shared" si="1"/>
        <v>2173013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68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1.063436968267953</v>
      </c>
      <c r="C18" s="39">
        <v>1.124836741123628</v>
      </c>
      <c r="D18" s="39">
        <v>1.065119134977629</v>
      </c>
      <c r="E18" s="39">
        <v>1.293981425078031</v>
      </c>
      <c r="F18" s="39">
        <v>0.956903955854689</v>
      </c>
      <c r="G18" s="39">
        <v>1.080926101336957</v>
      </c>
      <c r="H18" s="39">
        <v>1.144276444283049</v>
      </c>
      <c r="I18" s="39">
        <v>1.012336330364174</v>
      </c>
      <c r="J18" s="39">
        <v>1.038030852296243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77</v>
      </c>
      <c r="B20" s="36">
        <f>SUM(B21:B30)</f>
        <v>1768659.39</v>
      </c>
      <c r="C20" s="36">
        <f aca="true" t="shared" si="4" ref="C20:J20">SUM(C21:C30)</f>
        <v>1674635.4900000002</v>
      </c>
      <c r="D20" s="36">
        <f t="shared" si="4"/>
        <v>2030230.4400000002</v>
      </c>
      <c r="E20" s="36">
        <f t="shared" si="4"/>
        <v>1257705.43</v>
      </c>
      <c r="F20" s="36">
        <f t="shared" si="4"/>
        <v>1260471.05</v>
      </c>
      <c r="G20" s="36">
        <f t="shared" si="4"/>
        <v>1383392.1700000002</v>
      </c>
      <c r="H20" s="36">
        <f t="shared" si="4"/>
        <v>1235459.79</v>
      </c>
      <c r="I20" s="36">
        <f t="shared" si="4"/>
        <v>1738768.78</v>
      </c>
      <c r="J20" s="36">
        <f t="shared" si="4"/>
        <v>617052.0000000001</v>
      </c>
      <c r="K20" s="36">
        <f aca="true" t="shared" si="5" ref="K20:K29">SUM(B20:J20)</f>
        <v>12966374.540000001</v>
      </c>
      <c r="L20"/>
      <c r="M20"/>
      <c r="N20"/>
    </row>
    <row r="21" spans="1:14" ht="16.5" customHeight="1">
      <c r="A21" s="35" t="s">
        <v>27</v>
      </c>
      <c r="B21" s="58">
        <f>ROUND((B15+B16)*B7,2)</f>
        <v>1603814.38</v>
      </c>
      <c r="C21" s="58">
        <f>ROUND((C15+C16)*C7,2)</f>
        <v>1437373.28</v>
      </c>
      <c r="D21" s="58">
        <f aca="true" t="shared" si="6" ref="D21:J21">ROUND((D15+D16)*D7,2)</f>
        <v>1843020.22</v>
      </c>
      <c r="E21" s="58">
        <f t="shared" si="6"/>
        <v>935357.85</v>
      </c>
      <c r="F21" s="58">
        <f t="shared" si="6"/>
        <v>1273957.27</v>
      </c>
      <c r="G21" s="58">
        <f t="shared" si="6"/>
        <v>1238813.37</v>
      </c>
      <c r="H21" s="58">
        <f t="shared" si="6"/>
        <v>1038929.63</v>
      </c>
      <c r="I21" s="58">
        <f t="shared" si="6"/>
        <v>1574638.17</v>
      </c>
      <c r="J21" s="58">
        <f t="shared" si="6"/>
        <v>573606.42</v>
      </c>
      <c r="K21" s="30">
        <f t="shared" si="5"/>
        <v>11519510.59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101741.12</v>
      </c>
      <c r="C22" s="30">
        <f t="shared" si="7"/>
        <v>179437</v>
      </c>
      <c r="D22" s="30">
        <f t="shared" si="7"/>
        <v>120015.88</v>
      </c>
      <c r="E22" s="30">
        <f t="shared" si="7"/>
        <v>274977.83</v>
      </c>
      <c r="F22" s="30">
        <f t="shared" si="7"/>
        <v>-54902.52</v>
      </c>
      <c r="G22" s="30">
        <f t="shared" si="7"/>
        <v>100252.34</v>
      </c>
      <c r="H22" s="30">
        <f t="shared" si="7"/>
        <v>149893.07</v>
      </c>
      <c r="I22" s="30">
        <f t="shared" si="7"/>
        <v>19425.26</v>
      </c>
      <c r="J22" s="30">
        <f t="shared" si="7"/>
        <v>21814.74</v>
      </c>
      <c r="K22" s="30">
        <f t="shared" si="5"/>
        <v>912654.72</v>
      </c>
      <c r="L22"/>
      <c r="M22"/>
      <c r="N22"/>
    </row>
    <row r="23" spans="1:14" ht="16.5" customHeight="1">
      <c r="A23" s="18" t="s">
        <v>25</v>
      </c>
      <c r="B23" s="30">
        <v>58685.44</v>
      </c>
      <c r="C23" s="30">
        <v>51829.87</v>
      </c>
      <c r="D23" s="30">
        <v>58920.45</v>
      </c>
      <c r="E23" s="30">
        <v>40278.37</v>
      </c>
      <c r="F23" s="30">
        <v>37810.57</v>
      </c>
      <c r="G23" s="30">
        <v>40538.11</v>
      </c>
      <c r="H23" s="30">
        <v>41188.1</v>
      </c>
      <c r="I23" s="30">
        <v>67056</v>
      </c>
      <c r="J23" s="30">
        <v>18927.2</v>
      </c>
      <c r="K23" s="30">
        <f t="shared" si="5"/>
        <v>415234.11</v>
      </c>
      <c r="L23"/>
      <c r="M23"/>
      <c r="N23"/>
    </row>
    <row r="24" spans="1:14" ht="16.5" customHeight="1">
      <c r="A24" s="18" t="s">
        <v>24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1394.16</v>
      </c>
      <c r="C26" s="30">
        <v>1320.64</v>
      </c>
      <c r="D26" s="30">
        <v>1601.11</v>
      </c>
      <c r="E26" s="30">
        <v>991.16</v>
      </c>
      <c r="F26" s="30">
        <v>993.89</v>
      </c>
      <c r="G26" s="30">
        <v>1091.91</v>
      </c>
      <c r="H26" s="30">
        <v>974.83</v>
      </c>
      <c r="I26" s="30">
        <v>1372.38</v>
      </c>
      <c r="J26" s="30">
        <v>487.41</v>
      </c>
      <c r="K26" s="30">
        <f t="shared" si="5"/>
        <v>10227.490000000002</v>
      </c>
      <c r="L26" s="59"/>
      <c r="M26" s="59"/>
      <c r="N26" s="59"/>
    </row>
    <row r="27" spans="1:14" ht="16.5" customHeight="1">
      <c r="A27" s="18" t="s">
        <v>75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308.37</v>
      </c>
      <c r="J27" s="30">
        <v>118.26</v>
      </c>
      <c r="K27" s="30">
        <f t="shared" si="5"/>
        <v>2368.38</v>
      </c>
      <c r="L27" s="59"/>
      <c r="M27" s="59"/>
      <c r="N27" s="59"/>
    </row>
    <row r="28" spans="1:14" ht="16.5" customHeight="1">
      <c r="A28" s="18" t="s">
        <v>76</v>
      </c>
      <c r="B28" s="30">
        <v>898.82</v>
      </c>
      <c r="C28" s="30">
        <v>831.32</v>
      </c>
      <c r="D28" s="30">
        <v>1004.04</v>
      </c>
      <c r="E28" s="30">
        <v>581.53</v>
      </c>
      <c r="F28" s="30">
        <v>605.27</v>
      </c>
      <c r="G28" s="30">
        <v>685.42</v>
      </c>
      <c r="H28" s="30">
        <v>695.63</v>
      </c>
      <c r="I28" s="30">
        <v>991.76</v>
      </c>
      <c r="J28" s="30">
        <v>327.92</v>
      </c>
      <c r="K28" s="30">
        <f t="shared" si="5"/>
        <v>6621.71</v>
      </c>
      <c r="L28" s="59"/>
      <c r="M28" s="59"/>
      <c r="N28" s="59"/>
    </row>
    <row r="29" spans="1:14" ht="16.5" customHeight="1">
      <c r="A29" s="18" t="s">
        <v>80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71436.74</v>
      </c>
      <c r="J29" s="30">
        <v>0</v>
      </c>
      <c r="K29" s="30">
        <f t="shared" si="5"/>
        <v>71436.74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22</v>
      </c>
      <c r="B32" s="30">
        <f aca="true" t="shared" si="8" ref="B32:J32">+B33+B38+B50</f>
        <v>-101717.15</v>
      </c>
      <c r="C32" s="30">
        <f t="shared" si="8"/>
        <v>-82889.70000000001</v>
      </c>
      <c r="D32" s="30">
        <f t="shared" si="8"/>
        <v>132983.89</v>
      </c>
      <c r="E32" s="30">
        <f t="shared" si="8"/>
        <v>-98437.11</v>
      </c>
      <c r="F32" s="30">
        <f t="shared" si="8"/>
        <v>-52456.8</v>
      </c>
      <c r="G32" s="30">
        <f t="shared" si="8"/>
        <v>-74921.9</v>
      </c>
      <c r="H32" s="30">
        <f t="shared" si="8"/>
        <v>177026.91</v>
      </c>
      <c r="I32" s="30">
        <f t="shared" si="8"/>
        <v>-83096.29</v>
      </c>
      <c r="J32" s="30">
        <f t="shared" si="8"/>
        <v>-25548.78000000001</v>
      </c>
      <c r="K32" s="30">
        <f aca="true" t="shared" si="9" ref="K32:K40">SUM(B32:J32)</f>
        <v>-209056.93000000002</v>
      </c>
      <c r="L32"/>
      <c r="M32"/>
      <c r="N32"/>
    </row>
    <row r="33" spans="1:14" ht="16.5" customHeight="1">
      <c r="A33" s="18" t="s">
        <v>21</v>
      </c>
      <c r="B33" s="30">
        <f aca="true" t="shared" si="10" ref="B33:J33">B34+B35+B36+B37</f>
        <v>-101717.15</v>
      </c>
      <c r="C33" s="30">
        <f t="shared" si="10"/>
        <v>-82889.70000000001</v>
      </c>
      <c r="D33" s="30">
        <f t="shared" si="10"/>
        <v>-80053.3</v>
      </c>
      <c r="E33" s="30">
        <f t="shared" si="10"/>
        <v>-98437.11</v>
      </c>
      <c r="F33" s="30">
        <f t="shared" si="10"/>
        <v>-52456.8</v>
      </c>
      <c r="G33" s="30">
        <f t="shared" si="10"/>
        <v>-74921.9</v>
      </c>
      <c r="H33" s="30">
        <f t="shared" si="10"/>
        <v>-30233.06</v>
      </c>
      <c r="I33" s="30">
        <f t="shared" si="10"/>
        <v>-83096.29</v>
      </c>
      <c r="J33" s="30">
        <f t="shared" si="10"/>
        <v>-18776.27</v>
      </c>
      <c r="K33" s="30">
        <f t="shared" si="9"/>
        <v>-622581.58</v>
      </c>
      <c r="L33"/>
      <c r="M33"/>
      <c r="N33"/>
    </row>
    <row r="34" spans="1:14" s="23" customFormat="1" ht="16.5" customHeight="1">
      <c r="A34" s="29" t="s">
        <v>54</v>
      </c>
      <c r="B34" s="30">
        <f aca="true" t="shared" si="11" ref="B34:J34">-ROUND((B9)*$E$3,2)</f>
        <v>-71786</v>
      </c>
      <c r="C34" s="30">
        <f t="shared" si="11"/>
        <v>-74245.6</v>
      </c>
      <c r="D34" s="30">
        <f t="shared" si="11"/>
        <v>-65172.8</v>
      </c>
      <c r="E34" s="30">
        <f t="shared" si="11"/>
        <v>-47933.6</v>
      </c>
      <c r="F34" s="30">
        <f t="shared" si="11"/>
        <v>-52456.8</v>
      </c>
      <c r="G34" s="30">
        <f t="shared" si="11"/>
        <v>-28142.4</v>
      </c>
      <c r="H34" s="30">
        <f t="shared" si="11"/>
        <v>-22946</v>
      </c>
      <c r="I34" s="30">
        <f t="shared" si="11"/>
        <v>-71724.4</v>
      </c>
      <c r="J34" s="30">
        <f t="shared" si="11"/>
        <v>-15268</v>
      </c>
      <c r="K34" s="30">
        <f t="shared" si="9"/>
        <v>-449675.6000000001</v>
      </c>
      <c r="L34" s="28"/>
      <c r="M34"/>
      <c r="N34"/>
    </row>
    <row r="35" spans="1:14" ht="16.5" customHeight="1">
      <c r="A35" s="25" t="s">
        <v>20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18</v>
      </c>
      <c r="B37" s="30">
        <v>-29931.15</v>
      </c>
      <c r="C37" s="30">
        <v>-8644.1</v>
      </c>
      <c r="D37" s="30">
        <v>-14880.5</v>
      </c>
      <c r="E37" s="30">
        <v>-50503.51</v>
      </c>
      <c r="F37" s="26">
        <v>0</v>
      </c>
      <c r="G37" s="30">
        <v>-46779.5</v>
      </c>
      <c r="H37" s="30">
        <v>-7287.06</v>
      </c>
      <c r="I37" s="30">
        <v>-11371.89</v>
      </c>
      <c r="J37" s="30">
        <v>-3508.27</v>
      </c>
      <c r="K37" s="30">
        <f t="shared" si="9"/>
        <v>-172905.98</v>
      </c>
      <c r="L37"/>
      <c r="M37"/>
      <c r="N37"/>
    </row>
    <row r="38" spans="1:14" s="23" customFormat="1" ht="16.5" customHeight="1">
      <c r="A38" s="18" t="s">
        <v>17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-23394.22999999998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-6772.510000000009</v>
      </c>
      <c r="K38" s="30">
        <f t="shared" si="9"/>
        <v>-30166.73999999999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15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64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65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81</v>
      </c>
      <c r="B50" s="17">
        <v>0</v>
      </c>
      <c r="C50" s="17">
        <v>0</v>
      </c>
      <c r="D50" s="17">
        <v>236431.42</v>
      </c>
      <c r="E50" s="17">
        <v>0</v>
      </c>
      <c r="F50" s="17">
        <v>0</v>
      </c>
      <c r="G50" s="17">
        <v>0</v>
      </c>
      <c r="H50" s="17">
        <v>207259.97</v>
      </c>
      <c r="I50" s="17">
        <v>0</v>
      </c>
      <c r="J50" s="17">
        <v>0</v>
      </c>
      <c r="K50" s="30">
        <f t="shared" si="13"/>
        <v>443691.39</v>
      </c>
      <c r="L50"/>
      <c r="M50"/>
      <c r="N50"/>
    </row>
    <row r="51" spans="1:14" ht="16.5" customHeight="1">
      <c r="A51" s="18" t="s">
        <v>70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71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72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1666942.24</v>
      </c>
      <c r="C55" s="27">
        <f t="shared" si="15"/>
        <v>1591745.7900000003</v>
      </c>
      <c r="D55" s="27">
        <f t="shared" si="15"/>
        <v>2163214.33</v>
      </c>
      <c r="E55" s="27">
        <f t="shared" si="15"/>
        <v>1159268.3199999998</v>
      </c>
      <c r="F55" s="27">
        <f t="shared" si="15"/>
        <v>1208014.25</v>
      </c>
      <c r="G55" s="27">
        <f t="shared" si="15"/>
        <v>1308470.2700000003</v>
      </c>
      <c r="H55" s="27">
        <f t="shared" si="15"/>
        <v>1412486.7</v>
      </c>
      <c r="I55" s="27">
        <f t="shared" si="15"/>
        <v>1655672.49</v>
      </c>
      <c r="J55" s="27">
        <f t="shared" si="15"/>
        <v>591503.2200000001</v>
      </c>
      <c r="K55" s="20">
        <f>SUM(B55:J55)</f>
        <v>12757317.61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1666942.2399999998</v>
      </c>
      <c r="C61" s="10">
        <f t="shared" si="17"/>
        <v>1591745.79</v>
      </c>
      <c r="D61" s="10">
        <f t="shared" si="17"/>
        <v>2163214.33</v>
      </c>
      <c r="E61" s="10">
        <f t="shared" si="17"/>
        <v>1159268.32</v>
      </c>
      <c r="F61" s="10">
        <f t="shared" si="17"/>
        <v>1208014.25</v>
      </c>
      <c r="G61" s="10">
        <f t="shared" si="17"/>
        <v>1308470.27</v>
      </c>
      <c r="H61" s="10">
        <f t="shared" si="17"/>
        <v>1412486.7</v>
      </c>
      <c r="I61" s="10">
        <f>SUM(I62:I74)</f>
        <v>1655672.48</v>
      </c>
      <c r="J61" s="10">
        <f t="shared" si="17"/>
        <v>591503.22</v>
      </c>
      <c r="K61" s="5">
        <f>SUM(K62:K74)</f>
        <v>12757317.6</v>
      </c>
      <c r="L61" s="9"/>
    </row>
    <row r="62" spans="1:12" ht="16.5" customHeight="1">
      <c r="A62" s="7" t="s">
        <v>55</v>
      </c>
      <c r="B62" s="8">
        <v>1459574.63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1459574.63</v>
      </c>
      <c r="L62"/>
    </row>
    <row r="63" spans="1:12" ht="16.5" customHeight="1">
      <c r="A63" s="7" t="s">
        <v>56</v>
      </c>
      <c r="B63" s="8">
        <v>207367.61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207367.61</v>
      </c>
      <c r="L63"/>
    </row>
    <row r="64" spans="1:12" ht="16.5" customHeight="1">
      <c r="A64" s="7" t="s">
        <v>4</v>
      </c>
      <c r="B64" s="6">
        <v>0</v>
      </c>
      <c r="C64" s="8">
        <v>1591745.79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1591745.79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2163214.33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2163214.33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1159268.32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1159268.32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1208014.25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1208014.25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1308470.27</v>
      </c>
      <c r="H68" s="6">
        <v>0</v>
      </c>
      <c r="I68" s="6">
        <v>0</v>
      </c>
      <c r="J68" s="6">
        <v>0</v>
      </c>
      <c r="K68" s="5">
        <f t="shared" si="18"/>
        <v>1308470.27</v>
      </c>
    </row>
    <row r="69" spans="1:11" ht="16.5" customHeight="1">
      <c r="A69" s="7" t="s">
        <v>48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1412486.7</v>
      </c>
      <c r="I69" s="6">
        <v>0</v>
      </c>
      <c r="J69" s="6">
        <v>0</v>
      </c>
      <c r="K69" s="5">
        <f t="shared" si="18"/>
        <v>1412486.7</v>
      </c>
    </row>
    <row r="70" spans="1:11" ht="16.5" customHeight="1">
      <c r="A70" s="7" t="s">
        <v>49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50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599850.14</v>
      </c>
      <c r="J71" s="6">
        <v>0</v>
      </c>
      <c r="K71" s="5">
        <f t="shared" si="18"/>
        <v>599850.14</v>
      </c>
    </row>
    <row r="72" spans="1:11" ht="16.5" customHeight="1">
      <c r="A72" s="7" t="s">
        <v>51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1055822.34</v>
      </c>
      <c r="J72" s="6">
        <v>0</v>
      </c>
      <c r="K72" s="5">
        <f t="shared" si="18"/>
        <v>1055822.34</v>
      </c>
    </row>
    <row r="73" spans="1:11" ht="16.5" customHeight="1">
      <c r="A73" s="7" t="s">
        <v>52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591503.22</v>
      </c>
      <c r="K73" s="5">
        <f t="shared" si="18"/>
        <v>591503.22</v>
      </c>
    </row>
    <row r="74" spans="1:11" ht="18" customHeight="1">
      <c r="A74" s="4" t="s">
        <v>63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73</v>
      </c>
      <c r="B75"/>
      <c r="C75"/>
      <c r="D75"/>
      <c r="E75"/>
      <c r="F75"/>
      <c r="G75"/>
      <c r="H75"/>
      <c r="I75"/>
      <c r="J75"/>
    </row>
    <row r="76" ht="18" customHeight="1">
      <c r="A76" s="57" t="s">
        <v>82</v>
      </c>
    </row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2024-03-12T17:50:24Z</dcterms:modified>
  <cp:category/>
  <cp:version/>
  <cp:contentType/>
  <cp:contentStatus/>
</cp:coreProperties>
</file>