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<sst xmlns="http://schemas.openxmlformats.org/spreadsheetml/2006/main" count="87" uniqueCount="86">
  <si>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</si>
  <si>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</si>
  <si>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</si>
  <si>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</si>
  <si>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</si>
  <si>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</si>
  <si>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</si>
  <si>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</si>
  <si>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</si>
  <si>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</si>
  <si>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</si>
  <si>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</si>
  <si>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</si>
  <si>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</si>
  <si>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</si>
  <si>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</si>
  <si>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</si>
  <si>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</si>
  <si>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</si>
  <si>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</si>
  <si>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</si>
  <si>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</si>
  <si>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</si>
  <si>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</si>
  <si>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</si>
  <si>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</si>
  <si>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</si>
  <si>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</si>
  <si>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</si>
  <si>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</si>
  <si>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</si>
  <si>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</si>
  <si>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</si>
  <si>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</si>
  <si>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</si>
  <si>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</si>
  <si>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</si>
  <si>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</si>
  <si>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</si>
  <si>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</si>
  <si>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</si>
  <si>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</si>
  <si>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</si>
  <si>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</si>
  <si>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</si>
  <si>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</si>
  <si>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</si>
  <si>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</si>
  <si>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</si>
  <si>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</si>
  <si>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</si>
  <si>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</si>
  <si>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</si>
  <si>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</si>
  <si>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</si>
  <si>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</si>
  <si>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</si>
  <si>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</si>
  <si>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</si>
  <si>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</si>
  <si>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</si>
  <si>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</si>
  <si>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</si>
  <si>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</si>
  <si>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</si>
  <si>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</si>
  <si>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</si>
  <si>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</si>
  <si>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</si>
  <si>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</si>
  <si>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</si>
  <si>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</si>
  <si>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</si>
  <si>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</si>
  <si>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</si>
  <si>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</si>
  <si>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</si>
  <si>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</si>
  <si>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</si>
  <si>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</si>
  <si>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</si>
  <si>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</si>
  <si>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</si>
  <si>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</si>
  <si>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19/03/24 - VENCIMENTO 26/03/24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</si>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</sst>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85050</v>
      </c>
      <c r="C7" s="10">
        <f aca="true" t="shared" si="0" ref="C7:K7">C8+C11</f>
        <v>114383</v>
      </c>
      <c r="D7" s="10">
        <f t="shared" si="0"/>
        <v>342901</v>
      </c>
      <c r="E7" s="10">
        <f t="shared" si="0"/>
        <v>255407</v>
      </c>
      <c r="F7" s="10">
        <f t="shared" si="0"/>
        <v>280459</v>
      </c>
      <c r="G7" s="10">
        <f t="shared" si="0"/>
        <v>162671</v>
      </c>
      <c r="H7" s="10">
        <f t="shared" si="0"/>
        <v>98732</v>
      </c>
      <c r="I7" s="10">
        <f t="shared" si="0"/>
        <v>125093</v>
      </c>
      <c r="J7" s="10">
        <f t="shared" si="0"/>
        <v>132398</v>
      </c>
      <c r="K7" s="10">
        <f t="shared" si="0"/>
        <v>228718</v>
      </c>
      <c r="L7" s="10">
        <f aca="true" t="shared" si="1" ref="L7:L13">SUM(B7:K7)</f>
        <v>1825812</v>
      </c>
      <c r="M7" s="11"/>
    </row>
    <row r="8" spans="1:13" ht="17.25" customHeight="1">
      <c r="A8" s="12" t="s">
        <v>81</v>
      </c>
      <c r="B8" s="13">
        <f>B9+B10</f>
        <v>4521</v>
      </c>
      <c r="C8" s="13">
        <f aca="true" t="shared" si="2" ref="C8:K8">C9+C10</f>
        <v>5045</v>
      </c>
      <c r="D8" s="13">
        <f t="shared" si="2"/>
        <v>15803</v>
      </c>
      <c r="E8" s="13">
        <f t="shared" si="2"/>
        <v>10258</v>
      </c>
      <c r="F8" s="13">
        <f t="shared" si="2"/>
        <v>9745</v>
      </c>
      <c r="G8" s="13">
        <f t="shared" si="2"/>
        <v>8247</v>
      </c>
      <c r="H8" s="13">
        <f t="shared" si="2"/>
        <v>4362</v>
      </c>
      <c r="I8" s="13">
        <f t="shared" si="2"/>
        <v>4455</v>
      </c>
      <c r="J8" s="13">
        <f t="shared" si="2"/>
        <v>6903</v>
      </c>
      <c r="K8" s="13">
        <f t="shared" si="2"/>
        <v>9748</v>
      </c>
      <c r="L8" s="13">
        <f t="shared" si="1"/>
        <v>79087</v>
      </c>
      <c r="M8"/>
    </row>
    <row r="9" spans="1:13" ht="17.25" customHeight="1">
      <c r="A9" s="14" t="s">
        <v>18</v>
      </c>
      <c r="B9" s="15">
        <v>4518</v>
      </c>
      <c r="C9" s="15">
        <v>5045</v>
      </c>
      <c r="D9" s="15">
        <v>15803</v>
      </c>
      <c r="E9" s="15">
        <v>10257</v>
      </c>
      <c r="F9" s="15">
        <v>9745</v>
      </c>
      <c r="G9" s="15">
        <v>8247</v>
      </c>
      <c r="H9" s="15">
        <v>4274</v>
      </c>
      <c r="I9" s="15">
        <v>4455</v>
      </c>
      <c r="J9" s="15">
        <v>6903</v>
      </c>
      <c r="K9" s="15">
        <v>9748</v>
      </c>
      <c r="L9" s="13">
        <f t="shared" si="1"/>
        <v>78995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88</v>
      </c>
      <c r="I10" s="15">
        <v>0</v>
      </c>
      <c r="J10" s="15">
        <v>0</v>
      </c>
      <c r="K10" s="15">
        <v>0</v>
      </c>
      <c r="L10" s="13">
        <f t="shared" si="1"/>
        <v>92</v>
      </c>
      <c r="M10"/>
    </row>
    <row r="11" spans="1:13" ht="17.25" customHeight="1">
      <c r="A11" s="12" t="s">
        <v>70</v>
      </c>
      <c r="B11" s="15">
        <v>80529</v>
      </c>
      <c r="C11" s="15">
        <v>109338</v>
      </c>
      <c r="D11" s="15">
        <v>327098</v>
      </c>
      <c r="E11" s="15">
        <v>245149</v>
      </c>
      <c r="F11" s="15">
        <v>270714</v>
      </c>
      <c r="G11" s="15">
        <v>154424</v>
      </c>
      <c r="H11" s="15">
        <v>94370</v>
      </c>
      <c r="I11" s="15">
        <v>120638</v>
      </c>
      <c r="J11" s="15">
        <v>125495</v>
      </c>
      <c r="K11" s="15">
        <v>218970</v>
      </c>
      <c r="L11" s="13">
        <f t="shared" si="1"/>
        <v>1746725</v>
      </c>
      <c r="M11" s="60"/>
    </row>
    <row r="12" spans="1:13" ht="17.25" customHeight="1">
      <c r="A12" s="14" t="s">
        <v>83</v>
      </c>
      <c r="B12" s="15">
        <v>8598</v>
      </c>
      <c r="C12" s="15">
        <v>7545</v>
      </c>
      <c r="D12" s="15">
        <v>27288</v>
      </c>
      <c r="E12" s="15">
        <v>22433</v>
      </c>
      <c r="F12" s="15">
        <v>21577</v>
      </c>
      <c r="G12" s="15">
        <v>13819</v>
      </c>
      <c r="H12" s="15">
        <v>8045</v>
      </c>
      <c r="I12" s="15">
        <v>6745</v>
      </c>
      <c r="J12" s="15">
        <v>8445</v>
      </c>
      <c r="K12" s="15">
        <v>13764</v>
      </c>
      <c r="L12" s="13">
        <f t="shared" si="1"/>
        <v>138259</v>
      </c>
      <c r="M12" s="60"/>
    </row>
    <row r="13" spans="1:13" ht="17.25" customHeight="1">
      <c r="A13" s="14" t="s">
        <v>71</v>
      </c>
      <c r="B13" s="15">
        <f>+B11-B12</f>
        <v>71931</v>
      </c>
      <c r="C13" s="15">
        <f aca="true" t="shared" si="3" ref="C13:K13">+C11-C12</f>
        <v>101793</v>
      </c>
      <c r="D13" s="15">
        <f t="shared" si="3"/>
        <v>299810</v>
      </c>
      <c r="E13" s="15">
        <f t="shared" si="3"/>
        <v>222716</v>
      </c>
      <c r="F13" s="15">
        <f t="shared" si="3"/>
        <v>249137</v>
      </c>
      <c r="G13" s="15">
        <f t="shared" si="3"/>
        <v>140605</v>
      </c>
      <c r="H13" s="15">
        <f t="shared" si="3"/>
        <v>86325</v>
      </c>
      <c r="I13" s="15">
        <f t="shared" si="3"/>
        <v>113893</v>
      </c>
      <c r="J13" s="15">
        <f t="shared" si="3"/>
        <v>117050</v>
      </c>
      <c r="K13" s="15">
        <f t="shared" si="3"/>
        <v>205206</v>
      </c>
      <c r="L13" s="13">
        <f t="shared" si="1"/>
        <v>1608466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1.237334917615695</v>
      </c>
      <c r="C18" s="22">
        <v>1.136365300693336</v>
      </c>
      <c r="D18" s="22">
        <v>1.022287174725268</v>
      </c>
      <c r="E18" s="22">
        <v>1.102077550227633</v>
      </c>
      <c r="F18" s="22">
        <v>1.157920009817578</v>
      </c>
      <c r="G18" s="22">
        <v>1.094821861550877</v>
      </c>
      <c r="H18" s="22">
        <v>0.971715603990684</v>
      </c>
      <c r="I18" s="22">
        <v>1.113510612649515</v>
      </c>
      <c r="J18" s="22">
        <v>1.195926902509714</v>
      </c>
      <c r="K18" s="22">
        <v>1.059162086690413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807383.0300000001</v>
      </c>
      <c r="C20" s="25">
        <f aca="true" t="shared" si="4" ref="C20:K20">SUM(C21:C30)</f>
        <v>553503.98</v>
      </c>
      <c r="D20" s="25">
        <f t="shared" si="4"/>
        <v>1794634.32</v>
      </c>
      <c r="E20" s="25">
        <f t="shared" si="4"/>
        <v>1442708.7899999998</v>
      </c>
      <c r="F20" s="25">
        <f t="shared" si="4"/>
        <v>1488675.6100000003</v>
      </c>
      <c r="G20" s="25">
        <f t="shared" si="4"/>
        <v>894641.8999999999</v>
      </c>
      <c r="H20" s="25">
        <f t="shared" si="4"/>
        <v>533435.53</v>
      </c>
      <c r="I20" s="25">
        <f t="shared" si="4"/>
        <v>631754.5700000001</v>
      </c>
      <c r="J20" s="25">
        <f t="shared" si="4"/>
        <v>779652.06</v>
      </c>
      <c r="K20" s="25">
        <f t="shared" si="4"/>
        <v>972469.41</v>
      </c>
      <c r="L20" s="25">
        <f>SUM(B20:K20)</f>
        <v>9898859.200000001</v>
      </c>
      <c r="M20"/>
    </row>
    <row r="21" spans="1:13" ht="17.25" customHeight="1">
      <c r="A21" s="26" t="s">
        <v>22</v>
      </c>
      <c r="B21" s="56">
        <f>ROUND((B15+B16)*B7,2)</f>
        <v>623152.85</v>
      </c>
      <c r="C21" s="56">
        <f aca="true" t="shared" si="5" ref="C21:K21">ROUND((C15+C16)*C7,2)</f>
        <v>471864.19</v>
      </c>
      <c r="D21" s="56">
        <f t="shared" si="5"/>
        <v>1683609.62</v>
      </c>
      <c r="E21" s="56">
        <f t="shared" si="5"/>
        <v>1270241.17</v>
      </c>
      <c r="F21" s="56">
        <f t="shared" si="5"/>
        <v>1232449.03</v>
      </c>
      <c r="G21" s="56">
        <f t="shared" si="5"/>
        <v>786010</v>
      </c>
      <c r="H21" s="56">
        <f t="shared" si="5"/>
        <v>525501.07</v>
      </c>
      <c r="I21" s="56">
        <f t="shared" si="5"/>
        <v>552022.9</v>
      </c>
      <c r="J21" s="56">
        <f t="shared" si="5"/>
        <v>629234.73</v>
      </c>
      <c r="K21" s="56">
        <f t="shared" si="5"/>
        <v>887654.56</v>
      </c>
      <c r="L21" s="33">
        <f aca="true" t="shared" si="6" ref="L21:L29">SUM(B21:K21)</f>
        <v>8661740.120000001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147895.93</v>
      </c>
      <c r="C22" s="33">
        <f t="shared" si="7"/>
        <v>64345.9</v>
      </c>
      <c r="D22" s="33">
        <f t="shared" si="7"/>
        <v>37522.9</v>
      </c>
      <c r="E22" s="33">
        <f t="shared" si="7"/>
        <v>129663.11</v>
      </c>
      <c r="F22" s="33">
        <f t="shared" si="7"/>
        <v>194628.36</v>
      </c>
      <c r="G22" s="33">
        <f t="shared" si="7"/>
        <v>74530.93</v>
      </c>
      <c r="H22" s="33">
        <f t="shared" si="7"/>
        <v>-14863.48</v>
      </c>
      <c r="I22" s="33">
        <f t="shared" si="7"/>
        <v>62660.46</v>
      </c>
      <c r="J22" s="33">
        <f t="shared" si="7"/>
        <v>123284.01</v>
      </c>
      <c r="K22" s="33">
        <f t="shared" si="7"/>
        <v>52515.5</v>
      </c>
      <c r="L22" s="33">
        <f t="shared" si="6"/>
        <v>872183.6199999999</v>
      </c>
      <c r="M22"/>
    </row>
    <row r="23" spans="1:13" ht="17.25" customHeight="1">
      <c r="A23" s="27" t="s">
        <v>24</v>
      </c>
      <c r="B23" s="33">
        <v>2595.63</v>
      </c>
      <c r="C23" s="33">
        <v>14732.23</v>
      </c>
      <c r="D23" s="33">
        <v>67364.29</v>
      </c>
      <c r="E23" s="33">
        <v>37222.67</v>
      </c>
      <c r="F23" s="33">
        <v>55901.53</v>
      </c>
      <c r="G23" s="33">
        <v>32856.5</v>
      </c>
      <c r="H23" s="33">
        <v>20263.99</v>
      </c>
      <c r="I23" s="33">
        <v>14387.07</v>
      </c>
      <c r="J23" s="33">
        <v>22479.68</v>
      </c>
      <c r="K23" s="33">
        <v>27318.23</v>
      </c>
      <c r="L23" s="33">
        <f t="shared" si="6"/>
        <v>295121.81999999995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637.18</v>
      </c>
      <c r="C26" s="33">
        <v>435.68</v>
      </c>
      <c r="D26" s="33">
        <v>1415.95</v>
      </c>
      <c r="E26" s="33">
        <v>1138.2</v>
      </c>
      <c r="F26" s="33">
        <v>1173.6</v>
      </c>
      <c r="G26" s="33">
        <v>705.25</v>
      </c>
      <c r="H26" s="33">
        <v>422.06</v>
      </c>
      <c r="I26" s="33">
        <v>498.3</v>
      </c>
      <c r="J26" s="33">
        <v>615.39</v>
      </c>
      <c r="K26" s="33">
        <v>767.88</v>
      </c>
      <c r="L26" s="33">
        <f t="shared" si="6"/>
        <v>7809.490000000002</v>
      </c>
      <c r="M26" s="60"/>
    </row>
    <row r="27" spans="1:13" ht="17.25" customHeight="1">
      <c r="A27" s="27" t="s">
        <v>74</v>
      </c>
      <c r="B27" s="33">
        <v>326.6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233.12</v>
      </c>
      <c r="I27" s="33">
        <v>283.54</v>
      </c>
      <c r="J27" s="33">
        <v>341.74</v>
      </c>
      <c r="K27" s="33">
        <v>460.78</v>
      </c>
      <c r="L27" s="33">
        <f t="shared" si="6"/>
        <v>4362.75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67" t="s">
        <v>85</v>
      </c>
      <c r="B29" s="33">
        <v>30857.92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30857.92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-126749.79</v>
      </c>
      <c r="C32" s="33">
        <f t="shared" si="8"/>
        <v>-22198</v>
      </c>
      <c r="D32" s="33">
        <f t="shared" si="8"/>
        <v>-69533.2</v>
      </c>
      <c r="E32" s="33">
        <f t="shared" si="8"/>
        <v>1086701.0799999998</v>
      </c>
      <c r="F32" s="33">
        <f t="shared" si="8"/>
        <v>1301122</v>
      </c>
      <c r="G32" s="33">
        <f t="shared" si="8"/>
        <v>-36286.8</v>
      </c>
      <c r="H32" s="33">
        <f t="shared" si="8"/>
        <v>-18805.6</v>
      </c>
      <c r="I32" s="33">
        <f t="shared" si="8"/>
        <v>459198.82</v>
      </c>
      <c r="J32" s="33">
        <f t="shared" si="8"/>
        <v>-30373.2</v>
      </c>
      <c r="K32" s="33">
        <f t="shared" si="8"/>
        <v>-42891.2</v>
      </c>
      <c r="L32" s="33">
        <f aca="true" t="shared" si="9" ref="L32:L39">SUM(B32:K32)</f>
        <v>2500184.1099999994</v>
      </c>
      <c r="M32"/>
    </row>
    <row r="33" spans="1:13" ht="18.75" customHeight="1">
      <c r="A33" s="27" t="s">
        <v>28</v>
      </c>
      <c r="B33" s="33">
        <f>B34+B35+B36+B37</f>
        <v>-19879.2</v>
      </c>
      <c r="C33" s="33">
        <f aca="true" t="shared" si="10" ref="C33:K33">C34+C35+C36+C37</f>
        <v>-22198</v>
      </c>
      <c r="D33" s="33">
        <f t="shared" si="10"/>
        <v>-69533.2</v>
      </c>
      <c r="E33" s="33">
        <f t="shared" si="10"/>
        <v>-45130.8</v>
      </c>
      <c r="F33" s="33">
        <f t="shared" si="10"/>
        <v>-42878</v>
      </c>
      <c r="G33" s="33">
        <f t="shared" si="10"/>
        <v>-36286.8</v>
      </c>
      <c r="H33" s="33">
        <f t="shared" si="10"/>
        <v>-18805.6</v>
      </c>
      <c r="I33" s="33">
        <f t="shared" si="10"/>
        <v>-26801.18</v>
      </c>
      <c r="J33" s="33">
        <f t="shared" si="10"/>
        <v>-30373.2</v>
      </c>
      <c r="K33" s="33">
        <f t="shared" si="10"/>
        <v>-42891.2</v>
      </c>
      <c r="L33" s="33">
        <f t="shared" si="9"/>
        <v>-354777.18000000005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-19879.2</v>
      </c>
      <c r="C34" s="33">
        <f t="shared" si="11"/>
        <v>-22198</v>
      </c>
      <c r="D34" s="33">
        <f t="shared" si="11"/>
        <v>-69533.2</v>
      </c>
      <c r="E34" s="33">
        <f t="shared" si="11"/>
        <v>-45130.8</v>
      </c>
      <c r="F34" s="33">
        <f t="shared" si="11"/>
        <v>-42878</v>
      </c>
      <c r="G34" s="33">
        <f t="shared" si="11"/>
        <v>-36286.8</v>
      </c>
      <c r="H34" s="33">
        <f t="shared" si="11"/>
        <v>-18805.6</v>
      </c>
      <c r="I34" s="33">
        <f t="shared" si="11"/>
        <v>-19602</v>
      </c>
      <c r="J34" s="33">
        <f t="shared" si="11"/>
        <v>-30373.2</v>
      </c>
      <c r="K34" s="33">
        <f t="shared" si="11"/>
        <v>-42891.2</v>
      </c>
      <c r="L34" s="33">
        <f t="shared" si="9"/>
        <v>-347578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-7199.18</v>
      </c>
      <c r="J37" s="17">
        <v>0</v>
      </c>
      <c r="K37" s="17">
        <v>0</v>
      </c>
      <c r="L37" s="33">
        <f t="shared" si="9"/>
        <v>-7199.18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1131831.88</v>
      </c>
      <c r="F38" s="38">
        <f t="shared" si="12"/>
        <v>1344000</v>
      </c>
      <c r="G38" s="38">
        <f t="shared" si="12"/>
        <v>0</v>
      </c>
      <c r="H38" s="38">
        <f t="shared" si="12"/>
        <v>0</v>
      </c>
      <c r="I38" s="38">
        <f t="shared" si="12"/>
        <v>486000</v>
      </c>
      <c r="J38" s="38">
        <f t="shared" si="12"/>
        <v>0</v>
      </c>
      <c r="K38" s="38">
        <f t="shared" si="12"/>
        <v>0</v>
      </c>
      <c r="L38" s="33">
        <f t="shared" si="9"/>
        <v>2854961.29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2574000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5912100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680633.2400000001</v>
      </c>
      <c r="C56" s="41">
        <f t="shared" si="16"/>
        <v>531305.98</v>
      </c>
      <c r="D56" s="41">
        <f t="shared" si="16"/>
        <v>1725101.12</v>
      </c>
      <c r="E56" s="41">
        <f t="shared" si="16"/>
        <v>2529409.8699999996</v>
      </c>
      <c r="F56" s="41">
        <f t="shared" si="16"/>
        <v>2789797.6100000003</v>
      </c>
      <c r="G56" s="41">
        <f t="shared" si="16"/>
        <v>858355.0999999999</v>
      </c>
      <c r="H56" s="41">
        <f t="shared" si="16"/>
        <v>514629.93000000005</v>
      </c>
      <c r="I56" s="41">
        <f t="shared" si="16"/>
        <v>1090953.3900000001</v>
      </c>
      <c r="J56" s="41">
        <f t="shared" si="16"/>
        <v>749278.8600000001</v>
      </c>
      <c r="K56" s="41">
        <f t="shared" si="16"/>
        <v>929578.2100000001</v>
      </c>
      <c r="L56" s="42">
        <f t="shared" si="14"/>
        <v>12399043.31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680633.24</v>
      </c>
      <c r="C62" s="41">
        <f aca="true" t="shared" si="18" ref="C62:J62">SUM(C63:C74)</f>
        <v>531305.98</v>
      </c>
      <c r="D62" s="41">
        <f t="shared" si="18"/>
        <v>1725101.12</v>
      </c>
      <c r="E62" s="41">
        <f t="shared" si="18"/>
        <v>2529409.87</v>
      </c>
      <c r="F62" s="41">
        <f t="shared" si="18"/>
        <v>2789797.61</v>
      </c>
      <c r="G62" s="41">
        <f t="shared" si="18"/>
        <v>858355.1</v>
      </c>
      <c r="H62" s="41">
        <f t="shared" si="18"/>
        <v>514629.93</v>
      </c>
      <c r="I62" s="41">
        <f>SUM(I63:I79)</f>
        <v>1090953.39</v>
      </c>
      <c r="J62" s="41">
        <f t="shared" si="18"/>
        <v>749278.86</v>
      </c>
      <c r="K62" s="41">
        <f>SUM(K63:K76)</f>
        <v>929578.21</v>
      </c>
      <c r="L62" s="46">
        <f>SUM(B62:K62)</f>
        <v>12399043.309999999</v>
      </c>
      <c r="M62" s="40"/>
    </row>
    <row r="63" spans="1:13" ht="18.75" customHeight="1">
      <c r="A63" s="47" t="s">
        <v>46</v>
      </c>
      <c r="B63" s="48">
        <v>680633.24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680633.24</v>
      </c>
      <c r="M63"/>
    </row>
    <row r="64" spans="1:13" ht="18.75" customHeight="1">
      <c r="A64" s="47" t="s">
        <v>55</v>
      </c>
      <c r="B64" s="17">
        <v>0</v>
      </c>
      <c r="C64" s="48">
        <v>465317.78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465317.78</v>
      </c>
      <c r="M64"/>
    </row>
    <row r="65" spans="1:13" ht="18.75" customHeight="1">
      <c r="A65" s="47" t="s">
        <v>56</v>
      </c>
      <c r="B65" s="17">
        <v>0</v>
      </c>
      <c r="C65" s="48">
        <v>65988.2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65988.2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1725101.12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1725101.12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2529409.87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2529409.87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2789797.61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2789797.61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858355.1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858355.1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514629.93</v>
      </c>
      <c r="I70" s="17">
        <v>0</v>
      </c>
      <c r="J70" s="17">
        <v>0</v>
      </c>
      <c r="K70" s="17">
        <v>0</v>
      </c>
      <c r="L70" s="46">
        <f t="shared" si="19"/>
        <v>514629.93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1090953.39</v>
      </c>
      <c r="J71" s="17">
        <v>0</v>
      </c>
      <c r="K71" s="17">
        <v>0</v>
      </c>
      <c r="L71" s="46">
        <f t="shared" si="19"/>
        <v>1090953.39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749278.86</v>
      </c>
      <c r="K72" s="17">
        <v>0</v>
      </c>
      <c r="L72" s="46">
        <f t="shared" si="19"/>
        <v>749278.86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544361</v>
      </c>
      <c r="L73" s="46">
        <f t="shared" si="19"/>
        <v>544361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385217.21</v>
      </c>
      <c r="L74" s="46">
        <f t="shared" si="19"/>
        <v>385217.21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2024-03-25T18:57:00Z</dcterms:modified>
  <cp:category/>
  <cp:version/>
  <cp:contentType/>
  <cp:contentStatus/>
</cp:coreProperties>
</file>