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<sst xmlns="http://schemas.openxmlformats.org/spreadsheetml/2006/main" count="87" uniqueCount="86">
  <si>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</si>
  <si>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</si>
  <si>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</si>
  <si>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</si>
  <si>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</si>
  <si>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</si>
  <si>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</si>
  <si>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</si>
  <si>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</si>
  <si>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</si>
  <si>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</si>
  <si>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</si>
  <si>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</si>
  <si>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</si>
  <si>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</si>
  <si>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</si>
  <si>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</si>
  <si>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</si>
  <si>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</si>
  <si>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</si>
  <si>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</si>
  <si>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</si>
  <si>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</si>
  <si>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</si>
  <si>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</si>
  <si>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</si>
  <si>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</si>
  <si>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</si>
  <si>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</si>
  <si>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</si>
  <si>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</si>
  <si>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</si>
  <si>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</si>
  <si>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</si>
  <si>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</si>
  <si>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</si>
  <si>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</si>
  <si>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</si>
  <si>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</si>
  <si>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</si>
  <si>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</si>
  <si>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</si>
  <si>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</si>
  <si>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</si>
  <si>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</si>
  <si>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</si>
  <si>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</si>
  <si>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</si>
  <si>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</si>
  <si>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</si>
  <si>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</si>
  <si>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</si>
  <si>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</si>
  <si>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</si>
  <si>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</si>
  <si>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</si>
  <si>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</si>
  <si>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</si>
  <si>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</si>
  <si>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</si>
  <si>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</si>
  <si>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</si>
  <si>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</si>
  <si>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</si>
  <si>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</si>
  <si>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</si>
  <si>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</si>
  <si>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</si>
  <si>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</si>
  <si>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</si>
  <si>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</si>
  <si>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</si>
  <si>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</si>
  <si>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</si>
  <si>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</si>
  <si>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</si>
  <si>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</si>
  <si>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</si>
  <si>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</si>
  <si>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</si>
  <si>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</si>
  <si>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</si>
  <si>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</si>
  <si>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</si>
  <si>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16/03/24 - VENCIMENTO 22/03/24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</si>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</sst>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u val="singleAccounting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u val="singleAccounting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30" borderId="0" applyNumberFormat="0" applyBorder="0" applyAlignment="0" applyProtection="0"/>
    <xf numFmtId="1" fontId="2" fillId="0" borderId="0" applyBorder="0">
      <alignment/>
      <protection/>
    </xf>
    <xf numFmtId="0" fontId="27" fillId="31" borderId="5" applyNumberFormat="0" applyFont="0" applyAlignment="0" applyProtection="0"/>
    <xf numFmtId="9" fontId="27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6" applyNumberFormat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8" applyFont="1" applyFill="1" applyBorder="1" applyAlignment="1">
      <alignment horizontal="left" vertical="center"/>
      <protection/>
    </xf>
    <xf numFmtId="44" fontId="3" fillId="33" borderId="11" xfId="45" applyFont="1" applyFill="1" applyBorder="1" applyAlignment="1">
      <alignment vertical="center"/>
    </xf>
    <xf numFmtId="1" fontId="3" fillId="33" borderId="11" xfId="48" applyFont="1" applyFill="1" applyBorder="1" applyAlignment="1">
      <alignment vertical="center"/>
      <protection/>
    </xf>
    <xf numFmtId="1" fontId="2" fillId="33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62" applyNumberFormat="1" applyFont="1" applyFill="1" applyBorder="1" applyAlignment="1">
      <alignment horizontal="center" vertical="center"/>
    </xf>
    <xf numFmtId="165" fontId="0" fillId="0" borderId="0" xfId="62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62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62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62" applyFont="1" applyFill="1" applyBorder="1" applyAlignment="1">
      <alignment horizontal="center" vertical="center"/>
    </xf>
    <xf numFmtId="164" fontId="34" fillId="0" borderId="4" xfId="45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5" applyNumberFormat="1" applyFont="1" applyFill="1" applyBorder="1" applyAlignment="1">
      <alignment horizontal="center" vertical="center"/>
    </xf>
    <xf numFmtId="167" fontId="34" fillId="0" borderId="4" xfId="45" applyNumberFormat="1" applyFont="1" applyFill="1" applyBorder="1" applyAlignment="1">
      <alignment horizontal="center" vertical="center"/>
    </xf>
    <xf numFmtId="167" fontId="34" fillId="0" borderId="4" xfId="62" applyNumberFormat="1" applyFont="1" applyFill="1" applyBorder="1" applyAlignment="1">
      <alignment horizontal="center" vertical="center"/>
    </xf>
    <xf numFmtId="164" fontId="34" fillId="0" borderId="4" xfId="45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5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62" applyFont="1" applyFill="1" applyBorder="1" applyAlignment="1">
      <alignment vertical="center"/>
    </xf>
    <xf numFmtId="164" fontId="34" fillId="0" borderId="4" xfId="62" applyFont="1" applyFill="1" applyBorder="1" applyAlignment="1">
      <alignment vertical="center"/>
    </xf>
    <xf numFmtId="164" fontId="34" fillId="35" borderId="4" xfId="62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5" applyNumberFormat="1" applyFont="1" applyFill="1" applyBorder="1" applyAlignment="1">
      <alignment horizontal="center" vertical="center"/>
    </xf>
    <xf numFmtId="168" fontId="34" fillId="0" borderId="4" xfId="45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5" applyNumberFormat="1" applyFont="1" applyFill="1" applyBorder="1" applyAlignment="1">
      <alignment vertical="center"/>
    </xf>
    <xf numFmtId="164" fontId="34" fillId="0" borderId="15" xfId="45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5" applyFont="1" applyFill="1" applyBorder="1" applyAlignment="1">
      <alignment vertical="center"/>
    </xf>
    <xf numFmtId="168" fontId="34" fillId="0" borderId="4" xfId="45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5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5" applyNumberFormat="1" applyFont="1" applyBorder="1" applyAlignment="1">
      <alignment vertical="center"/>
    </xf>
    <xf numFmtId="44" fontId="0" fillId="0" borderId="4" xfId="45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5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6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6" fillId="0" borderId="0" xfId="0" applyNumberFormat="1" applyFont="1" applyAlignment="1">
      <alignment/>
    </xf>
    <xf numFmtId="171" fontId="34" fillId="0" borderId="4" xfId="45" applyNumberFormat="1" applyFont="1" applyFill="1" applyBorder="1" applyAlignment="1">
      <alignment horizontal="center" vertical="center"/>
    </xf>
    <xf numFmtId="164" fontId="3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indent="2"/>
    </xf>
    <xf numFmtId="165" fontId="48" fillId="0" borderId="13" xfId="62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68">
        <f>B8+B11</f>
        <v>43825</v>
      </c>
      <c r="C7" s="10">
        <f aca="true" t="shared" si="0" ref="C7:K7">C8+C11</f>
        <v>58352</v>
      </c>
      <c r="D7" s="10">
        <f t="shared" si="0"/>
        <v>188456</v>
      </c>
      <c r="E7" s="10">
        <f t="shared" si="0"/>
        <v>142069</v>
      </c>
      <c r="F7" s="10">
        <f t="shared" si="0"/>
        <v>162894</v>
      </c>
      <c r="G7" s="10">
        <f t="shared" si="0"/>
        <v>76248</v>
      </c>
      <c r="H7" s="10">
        <f t="shared" si="0"/>
        <v>43729</v>
      </c>
      <c r="I7" s="10">
        <f t="shared" si="0"/>
        <v>71697</v>
      </c>
      <c r="J7" s="10">
        <f t="shared" si="0"/>
        <v>46507</v>
      </c>
      <c r="K7" s="10">
        <f t="shared" si="0"/>
        <v>126537</v>
      </c>
      <c r="L7" s="10">
        <f aca="true" t="shared" si="1" ref="L7:L13">SUM(B7:K7)</f>
        <v>960314</v>
      </c>
      <c r="M7" s="11"/>
    </row>
    <row r="8" spans="1:13" ht="17.25" customHeight="1">
      <c r="A8" s="12" t="s">
        <v>81</v>
      </c>
      <c r="B8" s="13">
        <f>B9+B10</f>
        <v>3313</v>
      </c>
      <c r="C8" s="13">
        <f aca="true" t="shared" si="2" ref="C8:K8">C9+C10</f>
        <v>3474</v>
      </c>
      <c r="D8" s="13">
        <f t="shared" si="2"/>
        <v>11975</v>
      </c>
      <c r="E8" s="13">
        <f t="shared" si="2"/>
        <v>8325</v>
      </c>
      <c r="F8" s="13">
        <f t="shared" si="2"/>
        <v>8237</v>
      </c>
      <c r="G8" s="13">
        <f t="shared" si="2"/>
        <v>5198</v>
      </c>
      <c r="H8" s="13">
        <f t="shared" si="2"/>
        <v>2542</v>
      </c>
      <c r="I8" s="13">
        <f t="shared" si="2"/>
        <v>3271</v>
      </c>
      <c r="J8" s="13">
        <f t="shared" si="2"/>
        <v>2760</v>
      </c>
      <c r="K8" s="13">
        <f t="shared" si="2"/>
        <v>6651</v>
      </c>
      <c r="L8" s="13">
        <f t="shared" si="1"/>
        <v>55746</v>
      </c>
      <c r="M8"/>
    </row>
    <row r="9" spans="1:13" ht="17.25" customHeight="1">
      <c r="A9" s="14" t="s">
        <v>18</v>
      </c>
      <c r="B9" s="15">
        <v>3312</v>
      </c>
      <c r="C9" s="15">
        <v>3474</v>
      </c>
      <c r="D9" s="15">
        <v>11975</v>
      </c>
      <c r="E9" s="15">
        <v>8325</v>
      </c>
      <c r="F9" s="15">
        <v>8237</v>
      </c>
      <c r="G9" s="15">
        <v>5198</v>
      </c>
      <c r="H9" s="15">
        <v>2493</v>
      </c>
      <c r="I9" s="15">
        <v>3271</v>
      </c>
      <c r="J9" s="15">
        <v>2760</v>
      </c>
      <c r="K9" s="15">
        <v>6651</v>
      </c>
      <c r="L9" s="13">
        <f t="shared" si="1"/>
        <v>55696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49</v>
      </c>
      <c r="I10" s="15">
        <v>0</v>
      </c>
      <c r="J10" s="15">
        <v>0</v>
      </c>
      <c r="K10" s="15">
        <v>0</v>
      </c>
      <c r="L10" s="13">
        <f t="shared" si="1"/>
        <v>50</v>
      </c>
      <c r="M10"/>
    </row>
    <row r="11" spans="1:13" ht="17.25" customHeight="1">
      <c r="A11" s="12" t="s">
        <v>70</v>
      </c>
      <c r="B11" s="15">
        <v>40512</v>
      </c>
      <c r="C11" s="15">
        <v>54878</v>
      </c>
      <c r="D11" s="15">
        <v>176481</v>
      </c>
      <c r="E11" s="15">
        <v>133744</v>
      </c>
      <c r="F11" s="15">
        <v>154657</v>
      </c>
      <c r="G11" s="15">
        <v>71050</v>
      </c>
      <c r="H11" s="15">
        <v>41187</v>
      </c>
      <c r="I11" s="15">
        <v>68426</v>
      </c>
      <c r="J11" s="15">
        <v>43747</v>
      </c>
      <c r="K11" s="15">
        <v>119886</v>
      </c>
      <c r="L11" s="13">
        <f t="shared" si="1"/>
        <v>904568</v>
      </c>
      <c r="M11" s="60"/>
    </row>
    <row r="12" spans="1:13" ht="17.25" customHeight="1">
      <c r="A12" s="14" t="s">
        <v>83</v>
      </c>
      <c r="B12" s="15">
        <v>4801</v>
      </c>
      <c r="C12" s="15">
        <v>4616</v>
      </c>
      <c r="D12" s="15">
        <v>15798</v>
      </c>
      <c r="E12" s="15">
        <v>14321</v>
      </c>
      <c r="F12" s="15">
        <v>14217</v>
      </c>
      <c r="G12" s="15">
        <v>7372</v>
      </c>
      <c r="H12" s="15">
        <v>4024</v>
      </c>
      <c r="I12" s="15">
        <v>3723</v>
      </c>
      <c r="J12" s="15">
        <v>3456</v>
      </c>
      <c r="K12" s="15">
        <v>7990</v>
      </c>
      <c r="L12" s="13">
        <f t="shared" si="1"/>
        <v>80318</v>
      </c>
      <c r="M12" s="60"/>
    </row>
    <row r="13" spans="1:13" ht="17.25" customHeight="1">
      <c r="A13" s="14" t="s">
        <v>71</v>
      </c>
      <c r="B13" s="15">
        <f>+B11-B12</f>
        <v>35711</v>
      </c>
      <c r="C13" s="15">
        <f aca="true" t="shared" si="3" ref="C13:K13">+C11-C12</f>
        <v>50262</v>
      </c>
      <c r="D13" s="15">
        <f t="shared" si="3"/>
        <v>160683</v>
      </c>
      <c r="E13" s="15">
        <f t="shared" si="3"/>
        <v>119423</v>
      </c>
      <c r="F13" s="15">
        <f t="shared" si="3"/>
        <v>140440</v>
      </c>
      <c r="G13" s="15">
        <f t="shared" si="3"/>
        <v>63678</v>
      </c>
      <c r="H13" s="15">
        <f t="shared" si="3"/>
        <v>37163</v>
      </c>
      <c r="I13" s="15">
        <f t="shared" si="3"/>
        <v>64703</v>
      </c>
      <c r="J13" s="15">
        <f t="shared" si="3"/>
        <v>40291</v>
      </c>
      <c r="K13" s="15">
        <f t="shared" si="3"/>
        <v>111896</v>
      </c>
      <c r="L13" s="13">
        <f t="shared" si="1"/>
        <v>824250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1.247867475328536</v>
      </c>
      <c r="C18" s="22">
        <v>1.164710007172433</v>
      </c>
      <c r="D18" s="22">
        <v>1.048467080859469</v>
      </c>
      <c r="E18" s="22">
        <v>1.137802140637492</v>
      </c>
      <c r="F18" s="22">
        <v>1.203317031982608</v>
      </c>
      <c r="G18" s="22">
        <v>1.089553033248193</v>
      </c>
      <c r="H18" s="22">
        <v>1.005523582385286</v>
      </c>
      <c r="I18" s="22">
        <v>1.11163748191535</v>
      </c>
      <c r="J18" s="22">
        <v>1.23893721945052</v>
      </c>
      <c r="K18" s="22">
        <v>1.085886610677453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436282.9199999999</v>
      </c>
      <c r="C20" s="25">
        <f aca="true" t="shared" si="4" ref="C20:K20">SUM(C21:C30)</f>
        <v>291959.35000000003</v>
      </c>
      <c r="D20" s="25">
        <f t="shared" si="4"/>
        <v>1021687.2999999999</v>
      </c>
      <c r="E20" s="25">
        <f t="shared" si="4"/>
        <v>840201.91</v>
      </c>
      <c r="F20" s="25">
        <f t="shared" si="4"/>
        <v>902273.66</v>
      </c>
      <c r="G20" s="25">
        <f t="shared" si="4"/>
        <v>421319.75</v>
      </c>
      <c r="H20" s="25">
        <f t="shared" si="4"/>
        <v>246482.53</v>
      </c>
      <c r="I20" s="25">
        <f t="shared" si="4"/>
        <v>363602.7199999999</v>
      </c>
      <c r="J20" s="25">
        <f t="shared" si="4"/>
        <v>288584.95999999996</v>
      </c>
      <c r="K20" s="25">
        <f t="shared" si="4"/>
        <v>556624.5199999999</v>
      </c>
      <c r="L20" s="25">
        <f>SUM(B20:K20)</f>
        <v>5369019.619999999</v>
      </c>
      <c r="M20"/>
    </row>
    <row r="21" spans="1:13" ht="17.25" customHeight="1">
      <c r="A21" s="26" t="s">
        <v>22</v>
      </c>
      <c r="B21" s="56">
        <f>ROUND((B15+B16)*B7,2)</f>
        <v>321101.39</v>
      </c>
      <c r="C21" s="56">
        <f aca="true" t="shared" si="5" ref="C21:K21">ROUND((C15+C16)*C7,2)</f>
        <v>240719.51</v>
      </c>
      <c r="D21" s="56">
        <f t="shared" si="5"/>
        <v>925300.11</v>
      </c>
      <c r="E21" s="56">
        <f t="shared" si="5"/>
        <v>706565.96</v>
      </c>
      <c r="F21" s="56">
        <f t="shared" si="5"/>
        <v>715821.39</v>
      </c>
      <c r="G21" s="56">
        <f t="shared" si="5"/>
        <v>368422.71</v>
      </c>
      <c r="H21" s="56">
        <f t="shared" si="5"/>
        <v>232747.6</v>
      </c>
      <c r="I21" s="56">
        <f t="shared" si="5"/>
        <v>316391.69</v>
      </c>
      <c r="J21" s="56">
        <f t="shared" si="5"/>
        <v>221029.17</v>
      </c>
      <c r="K21" s="56">
        <f t="shared" si="5"/>
        <v>491090.1</v>
      </c>
      <c r="L21" s="33">
        <f aca="true" t="shared" si="6" ref="L21:L29">SUM(B21:K21)</f>
        <v>4539189.63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79590.59</v>
      </c>
      <c r="C22" s="33">
        <f t="shared" si="7"/>
        <v>39648.91</v>
      </c>
      <c r="D22" s="33">
        <f t="shared" si="7"/>
        <v>44846.6</v>
      </c>
      <c r="E22" s="33">
        <f t="shared" si="7"/>
        <v>97366.3</v>
      </c>
      <c r="F22" s="33">
        <f t="shared" si="7"/>
        <v>145538.68</v>
      </c>
      <c r="G22" s="33">
        <f t="shared" si="7"/>
        <v>32993.37</v>
      </c>
      <c r="H22" s="33">
        <f t="shared" si="7"/>
        <v>1285.6</v>
      </c>
      <c r="I22" s="33">
        <f t="shared" si="7"/>
        <v>35321.17</v>
      </c>
      <c r="J22" s="33">
        <f t="shared" si="7"/>
        <v>52812.1</v>
      </c>
      <c r="K22" s="33">
        <f t="shared" si="7"/>
        <v>42178.06</v>
      </c>
      <c r="L22" s="33">
        <f t="shared" si="6"/>
        <v>571581.3799999999</v>
      </c>
      <c r="M22"/>
    </row>
    <row r="23" spans="1:13" ht="17.25" customHeight="1">
      <c r="A23" s="27" t="s">
        <v>24</v>
      </c>
      <c r="B23" s="33">
        <v>1621.1</v>
      </c>
      <c r="C23" s="33">
        <v>9075.56</v>
      </c>
      <c r="D23" s="33">
        <v>45452.1</v>
      </c>
      <c r="E23" s="33">
        <v>30701.42</v>
      </c>
      <c r="F23" s="33">
        <v>35184.22</v>
      </c>
      <c r="G23" s="33">
        <v>18800.79</v>
      </c>
      <c r="H23" s="33">
        <v>10007.97</v>
      </c>
      <c r="I23" s="33">
        <v>9216.61</v>
      </c>
      <c r="J23" s="33">
        <v>10318.78</v>
      </c>
      <c r="K23" s="33">
        <v>18399.75</v>
      </c>
      <c r="L23" s="33">
        <f t="shared" si="6"/>
        <v>188778.30000000002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582.72</v>
      </c>
      <c r="C26" s="33">
        <v>389.39</v>
      </c>
      <c r="D26" s="33">
        <v>1366.93</v>
      </c>
      <c r="E26" s="33">
        <v>1124.59</v>
      </c>
      <c r="F26" s="33">
        <v>1206.28</v>
      </c>
      <c r="G26" s="33">
        <v>563.66</v>
      </c>
      <c r="H26" s="33">
        <v>329.48</v>
      </c>
      <c r="I26" s="33">
        <v>487.41</v>
      </c>
      <c r="J26" s="33">
        <v>386.66</v>
      </c>
      <c r="K26" s="33">
        <v>743.37</v>
      </c>
      <c r="L26" s="33">
        <f t="shared" si="6"/>
        <v>7180.489999999999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6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-121443.39</v>
      </c>
      <c r="C32" s="33">
        <f t="shared" si="8"/>
        <v>-15285.6</v>
      </c>
      <c r="D32" s="33">
        <f t="shared" si="8"/>
        <v>-52690</v>
      </c>
      <c r="E32" s="33">
        <f t="shared" si="8"/>
        <v>-798398.12</v>
      </c>
      <c r="F32" s="33">
        <f t="shared" si="8"/>
        <v>-878242.8</v>
      </c>
      <c r="G32" s="33">
        <f t="shared" si="8"/>
        <v>-22871.2</v>
      </c>
      <c r="H32" s="33">
        <f t="shared" si="8"/>
        <v>-10969.2</v>
      </c>
      <c r="I32" s="33">
        <f t="shared" si="8"/>
        <v>-329392.4</v>
      </c>
      <c r="J32" s="33">
        <f t="shared" si="8"/>
        <v>-12144</v>
      </c>
      <c r="K32" s="33">
        <f t="shared" si="8"/>
        <v>-29264.4</v>
      </c>
      <c r="L32" s="33">
        <f aca="true" t="shared" si="9" ref="L32:L39">SUM(B32:K32)</f>
        <v>-2270701.11</v>
      </c>
      <c r="M32"/>
    </row>
    <row r="33" spans="1:13" ht="18.75" customHeight="1">
      <c r="A33" s="27" t="s">
        <v>28</v>
      </c>
      <c r="B33" s="33">
        <f>B34+B35+B36+B37</f>
        <v>-14572.8</v>
      </c>
      <c r="C33" s="33">
        <f aca="true" t="shared" si="10" ref="C33:K33">C34+C35+C36+C37</f>
        <v>-15285.6</v>
      </c>
      <c r="D33" s="33">
        <f t="shared" si="10"/>
        <v>-52690</v>
      </c>
      <c r="E33" s="33">
        <f t="shared" si="10"/>
        <v>-36630</v>
      </c>
      <c r="F33" s="33">
        <f t="shared" si="10"/>
        <v>-36242.8</v>
      </c>
      <c r="G33" s="33">
        <f t="shared" si="10"/>
        <v>-22871.2</v>
      </c>
      <c r="H33" s="33">
        <f t="shared" si="10"/>
        <v>-10969.2</v>
      </c>
      <c r="I33" s="33">
        <f t="shared" si="10"/>
        <v>-14392.4</v>
      </c>
      <c r="J33" s="33">
        <f t="shared" si="10"/>
        <v>-12144</v>
      </c>
      <c r="K33" s="33">
        <f t="shared" si="10"/>
        <v>-29264.4</v>
      </c>
      <c r="L33" s="33">
        <f t="shared" si="9"/>
        <v>-245062.40000000002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-14572.8</v>
      </c>
      <c r="C34" s="33">
        <f t="shared" si="11"/>
        <v>-15285.6</v>
      </c>
      <c r="D34" s="33">
        <f t="shared" si="11"/>
        <v>-52690</v>
      </c>
      <c r="E34" s="33">
        <f t="shared" si="11"/>
        <v>-36630</v>
      </c>
      <c r="F34" s="33">
        <f t="shared" si="11"/>
        <v>-36242.8</v>
      </c>
      <c r="G34" s="33">
        <f t="shared" si="11"/>
        <v>-22871.2</v>
      </c>
      <c r="H34" s="33">
        <f t="shared" si="11"/>
        <v>-10969.2</v>
      </c>
      <c r="I34" s="33">
        <f t="shared" si="11"/>
        <v>-14392.4</v>
      </c>
      <c r="J34" s="33">
        <f t="shared" si="11"/>
        <v>-12144</v>
      </c>
      <c r="K34" s="33">
        <f t="shared" si="11"/>
        <v>-29264.4</v>
      </c>
      <c r="L34" s="33">
        <f t="shared" si="9"/>
        <v>-245062.40000000002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-2025638.71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314839.5299999999</v>
      </c>
      <c r="C56" s="41">
        <f t="shared" si="16"/>
        <v>276673.75000000006</v>
      </c>
      <c r="D56" s="41">
        <f t="shared" si="16"/>
        <v>968997.2999999999</v>
      </c>
      <c r="E56" s="41">
        <f t="shared" si="16"/>
        <v>41803.79000000004</v>
      </c>
      <c r="F56" s="41">
        <f t="shared" si="16"/>
        <v>24030.859999999986</v>
      </c>
      <c r="G56" s="41">
        <f t="shared" si="16"/>
        <v>398448.55</v>
      </c>
      <c r="H56" s="41">
        <f t="shared" si="16"/>
        <v>235513.33</v>
      </c>
      <c r="I56" s="41">
        <f t="shared" si="16"/>
        <v>34210.31999999989</v>
      </c>
      <c r="J56" s="41">
        <f t="shared" si="16"/>
        <v>276440.95999999996</v>
      </c>
      <c r="K56" s="41">
        <f t="shared" si="16"/>
        <v>527360.1199999999</v>
      </c>
      <c r="L56" s="42">
        <f t="shared" si="14"/>
        <v>3098318.51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314839.53</v>
      </c>
      <c r="C62" s="41">
        <f aca="true" t="shared" si="18" ref="C62:J62">SUM(C63:C74)</f>
        <v>276673.76</v>
      </c>
      <c r="D62" s="41">
        <f t="shared" si="18"/>
        <v>968997.2951956189</v>
      </c>
      <c r="E62" s="41">
        <f t="shared" si="18"/>
        <v>41803.79176309402</v>
      </c>
      <c r="F62" s="41">
        <f t="shared" si="18"/>
        <v>24030.860385331907</v>
      </c>
      <c r="G62" s="41">
        <f t="shared" si="18"/>
        <v>398448.551180264</v>
      </c>
      <c r="H62" s="41">
        <f t="shared" si="18"/>
        <v>235513.3305237275</v>
      </c>
      <c r="I62" s="41">
        <f>SUM(I63:I79)</f>
        <v>34210.32156568533</v>
      </c>
      <c r="J62" s="41">
        <f t="shared" si="18"/>
        <v>276440.95528608985</v>
      </c>
      <c r="K62" s="41">
        <f>SUM(K63:K76)</f>
        <v>527360.12</v>
      </c>
      <c r="L62" s="46">
        <f>SUM(B62:K62)</f>
        <v>3098318.5158998114</v>
      </c>
      <c r="M62" s="40"/>
    </row>
    <row r="63" spans="1:13" ht="18.75" customHeight="1">
      <c r="A63" s="47" t="s">
        <v>46</v>
      </c>
      <c r="B63" s="48">
        <v>314839.53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314839.53</v>
      </c>
      <c r="M63"/>
    </row>
    <row r="64" spans="1:13" ht="18.75" customHeight="1">
      <c r="A64" s="47" t="s">
        <v>55</v>
      </c>
      <c r="B64" s="17">
        <v>0</v>
      </c>
      <c r="C64" s="48">
        <v>242366.21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242366.21</v>
      </c>
      <c r="M64"/>
    </row>
    <row r="65" spans="1:13" ht="18.75" customHeight="1">
      <c r="A65" s="47" t="s">
        <v>56</v>
      </c>
      <c r="B65" s="17">
        <v>0</v>
      </c>
      <c r="C65" s="48">
        <v>34307.55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34307.55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968997.2951956189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968997.2951956189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41803.79176309402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41803.79176309402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24030.860385331907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24030.860385331907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398448.551180264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398448.551180264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235513.3305237275</v>
      </c>
      <c r="I70" s="17">
        <v>0</v>
      </c>
      <c r="J70" s="17">
        <v>0</v>
      </c>
      <c r="K70" s="17">
        <v>0</v>
      </c>
      <c r="L70" s="46">
        <f t="shared" si="19"/>
        <v>235513.3305237275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34210.32156568533</v>
      </c>
      <c r="J71" s="17">
        <v>0</v>
      </c>
      <c r="K71" s="17">
        <v>0</v>
      </c>
      <c r="L71" s="46">
        <f t="shared" si="19"/>
        <v>34210.32156568533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276440.95528608985</v>
      </c>
      <c r="K72" s="17">
        <v>0</v>
      </c>
      <c r="L72" s="46">
        <f t="shared" si="19"/>
        <v>276440.95528608985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288835.14</v>
      </c>
      <c r="L73" s="46">
        <f t="shared" si="19"/>
        <v>288835.14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238524.98</v>
      </c>
      <c r="L74" s="46">
        <f t="shared" si="19"/>
        <v>238524.98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546086.09</v>
      </c>
    </row>
    <row r="78" spans="1:11" ht="18" customHeight="1">
      <c r="A78" s="54"/>
      <c r="I78"/>
      <c r="J78"/>
      <c r="K78">
        <v>385483.49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2019-11-05T18:28:16Z</cp:lastPrinted>
  <dcterms:created xsi:type="dcterms:W3CDTF">2019-10-31T14:24:08Z</dcterms:created>
  <dcterms:modified xsi:type="dcterms:W3CDTF">2024-03-21T19:38:27Z</dcterms:modified>
  <cp:category/>
  <cp:version/>
  <cp:contentType/>
  <cp:contentStatus/>
</cp:coreProperties>
</file>