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<sst xmlns="http://schemas.openxmlformats.org/spreadsheetml/2006/main" count="88" uniqueCount="87">
  <si>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</si>
  <si>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</si>
  <si>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</si>
  <si>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</si>
  <si>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</si>
  <si>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</si>
  <si>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</si>
  <si>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</si>
  <si>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</si>
  <si>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</si>
  <si>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</si>
  <si>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</si>
  <si>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</si>
  <si>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</si>
  <si>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</si>
  <si>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</si>
  <si>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</si>
  <si>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</si>
  <si>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</si>
  <si>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</si>
  <si>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</si>
  <si>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</si>
  <si>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</si>
  <si>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</si>
  <si>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</si>
  <si>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</si>
  <si>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</si>
  <si>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</si>
  <si>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</si>
  <si>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</si>
  <si>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</si>
  <si>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</si>
  <si>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</si>
  <si>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</si>
  <si>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</si>
  <si>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</si>
  <si>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</si>
  <si>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</si>
  <si>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</si>
  <si>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</si>
  <si>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</si>
  <si>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</si>
  <si>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</si>
  <si>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</si>
  <si>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</si>
  <si>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</si>
  <si>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</si>
  <si>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</si>
  <si>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</si>
  <si>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</si>
  <si>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</si>
  <si>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</si>
  <si>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</si>
  <si>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</si>
  <si>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</si>
  <si>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</si>
  <si>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</si>
  <si>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</si>
  <si>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</si>
  <si>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</si>
  <si>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</si>
  <si>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</si>
  <si>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</si>
  <si>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</si>
  <si>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</si>
  <si>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</si>
  <si>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</si>
  <si>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</si>
  <si>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</si>
  <si>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</si>
  <si>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</si>
  <si>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</si>
  <si>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</si>
  <si>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</si>
  <si>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</si>
  <si>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</si>
  <si>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</si>
  <si>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</si>
  <si>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</si>
  <si>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</si>
  <si>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</si>
  <si>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</si>
  <si>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</si>
  <si>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15/03/24 - VENCIMENTO 22/03/24</t>
  </si>
  <si>
    <t>4.9. Remuneração Veículos Elétricos</t>
  </si>
  <si>
    <t>5.3. Revisão de Remuneração pelo Transporte Coletivo ¹</t>
  </si>
  <si>
    <t>¹ Energia para tração janeiro e fevereiro.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</si>
</sst>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  <numFmt numFmtId="172" formatCode="#,##0.00_ ;[Red]\-#,##0.00\ 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0" borderId="0" applyNumberFormat="0" applyBorder="0" applyAlignment="0" applyProtection="0"/>
    <xf numFmtId="1" fontId="2" fillId="0" borderId="0" applyBorder="0">
      <alignment/>
      <protection/>
    </xf>
    <xf numFmtId="0" fontId="26" fillId="31" borderId="5" applyNumberFormat="0" applyFont="0" applyAlignment="0" applyProtection="0"/>
    <xf numFmtId="9" fontId="26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6" applyNumberFormat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8" applyFont="1" applyFill="1" applyBorder="1" applyAlignment="1">
      <alignment horizontal="left" vertical="center"/>
      <protection/>
    </xf>
    <xf numFmtId="44" fontId="3" fillId="33" borderId="11" xfId="45" applyFont="1" applyFill="1" applyBorder="1" applyAlignment="1">
      <alignment vertical="center"/>
    </xf>
    <xf numFmtId="1" fontId="3" fillId="33" borderId="11" xfId="48" applyFont="1" applyFill="1" applyBorder="1" applyAlignment="1">
      <alignment vertical="center"/>
      <protection/>
    </xf>
    <xf numFmtId="1" fontId="2" fillId="33" borderId="4" xfId="48" applyFont="1" applyFill="1" applyBorder="1" applyAlignment="1">
      <alignment horizontal="center" vertical="center" wrapText="1"/>
      <protection/>
    </xf>
    <xf numFmtId="1" fontId="2" fillId="0" borderId="4" xfId="48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62" applyNumberFormat="1" applyFont="1" applyFill="1" applyBorder="1" applyAlignment="1">
      <alignment horizontal="center" vertical="center"/>
    </xf>
    <xf numFmtId="165" fontId="0" fillId="0" borderId="0" xfId="62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62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62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62" applyFont="1" applyFill="1" applyBorder="1" applyAlignment="1">
      <alignment horizontal="center" vertical="center"/>
    </xf>
    <xf numFmtId="164" fontId="33" fillId="0" borderId="4" xfId="45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5" applyNumberFormat="1" applyFont="1" applyFill="1" applyBorder="1" applyAlignment="1">
      <alignment horizontal="center" vertical="center"/>
    </xf>
    <xf numFmtId="167" fontId="33" fillId="0" borderId="4" xfId="45" applyNumberFormat="1" applyFont="1" applyFill="1" applyBorder="1" applyAlignment="1">
      <alignment horizontal="center" vertical="center"/>
    </xf>
    <xf numFmtId="167" fontId="33" fillId="0" borderId="4" xfId="62" applyNumberFormat="1" applyFont="1" applyFill="1" applyBorder="1" applyAlignment="1">
      <alignment horizontal="center" vertical="center"/>
    </xf>
    <xf numFmtId="164" fontId="33" fillId="0" borderId="4" xfId="45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5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62" applyFont="1" applyFill="1" applyBorder="1" applyAlignment="1">
      <alignment vertical="center"/>
    </xf>
    <xf numFmtId="164" fontId="33" fillId="0" borderId="4" xfId="62" applyFont="1" applyFill="1" applyBorder="1" applyAlignment="1">
      <alignment vertical="center"/>
    </xf>
    <xf numFmtId="164" fontId="33" fillId="35" borderId="4" xfId="62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5" applyNumberFormat="1" applyFont="1" applyFill="1" applyBorder="1" applyAlignment="1">
      <alignment horizontal="center" vertical="center"/>
    </xf>
    <xf numFmtId="168" fontId="33" fillId="0" borderId="4" xfId="45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5" applyNumberFormat="1" applyFont="1" applyFill="1" applyBorder="1" applyAlignment="1">
      <alignment vertical="center"/>
    </xf>
    <xf numFmtId="164" fontId="33" fillId="0" borderId="15" xfId="45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5" applyFont="1" applyFill="1" applyBorder="1" applyAlignment="1">
      <alignment vertical="center"/>
    </xf>
    <xf numFmtId="168" fontId="33" fillId="0" borderId="4" xfId="45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5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5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5" applyNumberFormat="1" applyFont="1" applyBorder="1" applyAlignment="1">
      <alignment vertical="center"/>
    </xf>
    <xf numFmtId="44" fontId="0" fillId="0" borderId="4" xfId="45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5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6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5" applyNumberFormat="1" applyFont="1" applyFill="1" applyBorder="1" applyAlignment="1">
      <alignment horizontal="center" vertical="center"/>
    </xf>
    <xf numFmtId="164" fontId="3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Currency" xfId="45"/>
    <cellStyle name="Currency [0]" xfId="46"/>
    <cellStyle name="Neutro" xfId="47"/>
    <cellStyle name="Normal_REMT0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84716</v>
      </c>
      <c r="C7" s="10">
        <f aca="true" t="shared" si="0" ref="C7:K7">C8+C11</f>
        <v>110983</v>
      </c>
      <c r="D7" s="10">
        <f t="shared" si="0"/>
        <v>336525</v>
      </c>
      <c r="E7" s="10">
        <f t="shared" si="0"/>
        <v>253677</v>
      </c>
      <c r="F7" s="10">
        <f t="shared" si="0"/>
        <v>277010</v>
      </c>
      <c r="G7" s="10">
        <f t="shared" si="0"/>
        <v>157757</v>
      </c>
      <c r="H7" s="10">
        <f t="shared" si="0"/>
        <v>95844</v>
      </c>
      <c r="I7" s="10">
        <f t="shared" si="0"/>
        <v>123200</v>
      </c>
      <c r="J7" s="10">
        <f t="shared" si="0"/>
        <v>127637</v>
      </c>
      <c r="K7" s="10">
        <f t="shared" si="0"/>
        <v>224463</v>
      </c>
      <c r="L7" s="10">
        <f aca="true" t="shared" si="1" ref="L7:L13">SUM(B7:K7)</f>
        <v>1791812</v>
      </c>
      <c r="M7" s="11"/>
    </row>
    <row r="8" spans="1:13" ht="17.25" customHeight="1">
      <c r="A8" s="12" t="s">
        <v>80</v>
      </c>
      <c r="B8" s="13">
        <f>B9+B10</f>
        <v>4637</v>
      </c>
      <c r="C8" s="13">
        <f aca="true" t="shared" si="2" ref="C8:K8">C9+C10</f>
        <v>5250</v>
      </c>
      <c r="D8" s="13">
        <f t="shared" si="2"/>
        <v>16008</v>
      </c>
      <c r="E8" s="13">
        <f t="shared" si="2"/>
        <v>10762</v>
      </c>
      <c r="F8" s="13">
        <f t="shared" si="2"/>
        <v>10521</v>
      </c>
      <c r="G8" s="13">
        <f t="shared" si="2"/>
        <v>8338</v>
      </c>
      <c r="H8" s="13">
        <f t="shared" si="2"/>
        <v>4317</v>
      </c>
      <c r="I8" s="13">
        <f t="shared" si="2"/>
        <v>4436</v>
      </c>
      <c r="J8" s="13">
        <f t="shared" si="2"/>
        <v>6512</v>
      </c>
      <c r="K8" s="13">
        <f t="shared" si="2"/>
        <v>9970</v>
      </c>
      <c r="L8" s="13">
        <f t="shared" si="1"/>
        <v>80751</v>
      </c>
      <c r="M8"/>
    </row>
    <row r="9" spans="1:13" ht="17.25" customHeight="1">
      <c r="A9" s="14" t="s">
        <v>18</v>
      </c>
      <c r="B9" s="15">
        <v>4637</v>
      </c>
      <c r="C9" s="15">
        <v>5250</v>
      </c>
      <c r="D9" s="15">
        <v>16008</v>
      </c>
      <c r="E9" s="15">
        <v>10762</v>
      </c>
      <c r="F9" s="15">
        <v>10521</v>
      </c>
      <c r="G9" s="15">
        <v>8338</v>
      </c>
      <c r="H9" s="15">
        <v>4217</v>
      </c>
      <c r="I9" s="15">
        <v>4436</v>
      </c>
      <c r="J9" s="15">
        <v>6512</v>
      </c>
      <c r="K9" s="15">
        <v>9970</v>
      </c>
      <c r="L9" s="13">
        <f t="shared" si="1"/>
        <v>80651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100</v>
      </c>
      <c r="I10" s="15">
        <v>0</v>
      </c>
      <c r="J10" s="15">
        <v>0</v>
      </c>
      <c r="K10" s="15">
        <v>0</v>
      </c>
      <c r="L10" s="13">
        <f t="shared" si="1"/>
        <v>100</v>
      </c>
      <c r="M10"/>
    </row>
    <row r="11" spans="1:13" ht="17.25" customHeight="1">
      <c r="A11" s="12" t="s">
        <v>69</v>
      </c>
      <c r="B11" s="15">
        <v>80079</v>
      </c>
      <c r="C11" s="15">
        <v>105733</v>
      </c>
      <c r="D11" s="15">
        <v>320517</v>
      </c>
      <c r="E11" s="15">
        <v>242915</v>
      </c>
      <c r="F11" s="15">
        <v>266489</v>
      </c>
      <c r="G11" s="15">
        <v>149419</v>
      </c>
      <c r="H11" s="15">
        <v>91527</v>
      </c>
      <c r="I11" s="15">
        <v>118764</v>
      </c>
      <c r="J11" s="15">
        <v>121125</v>
      </c>
      <c r="K11" s="15">
        <v>214493</v>
      </c>
      <c r="L11" s="13">
        <f t="shared" si="1"/>
        <v>1711061</v>
      </c>
      <c r="M11" s="60"/>
    </row>
    <row r="12" spans="1:13" ht="17.25" customHeight="1">
      <c r="A12" s="14" t="s">
        <v>82</v>
      </c>
      <c r="B12" s="15">
        <v>8719</v>
      </c>
      <c r="C12" s="15">
        <v>7750</v>
      </c>
      <c r="D12" s="15">
        <v>26927</v>
      </c>
      <c r="E12" s="15">
        <v>23069</v>
      </c>
      <c r="F12" s="15">
        <v>22064</v>
      </c>
      <c r="G12" s="15">
        <v>13340</v>
      </c>
      <c r="H12" s="15">
        <v>7703</v>
      </c>
      <c r="I12" s="15">
        <v>6662</v>
      </c>
      <c r="J12" s="15">
        <v>8333</v>
      </c>
      <c r="K12" s="15">
        <v>13523</v>
      </c>
      <c r="L12" s="13">
        <f t="shared" si="1"/>
        <v>138090</v>
      </c>
      <c r="M12" s="60"/>
    </row>
    <row r="13" spans="1:13" ht="17.25" customHeight="1">
      <c r="A13" s="14" t="s">
        <v>70</v>
      </c>
      <c r="B13" s="15">
        <f>+B11-B12</f>
        <v>71360</v>
      </c>
      <c r="C13" s="15">
        <f aca="true" t="shared" si="3" ref="C13:K13">+C11-C12</f>
        <v>97983</v>
      </c>
      <c r="D13" s="15">
        <f t="shared" si="3"/>
        <v>293590</v>
      </c>
      <c r="E13" s="15">
        <f t="shared" si="3"/>
        <v>219846</v>
      </c>
      <c r="F13" s="15">
        <f t="shared" si="3"/>
        <v>244425</v>
      </c>
      <c r="G13" s="15">
        <f t="shared" si="3"/>
        <v>136079</v>
      </c>
      <c r="H13" s="15">
        <f t="shared" si="3"/>
        <v>83824</v>
      </c>
      <c r="I13" s="15">
        <f t="shared" si="3"/>
        <v>112102</v>
      </c>
      <c r="J13" s="15">
        <f t="shared" si="3"/>
        <v>112792</v>
      </c>
      <c r="K13" s="15">
        <f t="shared" si="3"/>
        <v>200970</v>
      </c>
      <c r="L13" s="13">
        <f t="shared" si="1"/>
        <v>1572971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1.248825326604351</v>
      </c>
      <c r="C18" s="22">
        <v>1.166868778612473</v>
      </c>
      <c r="D18" s="22">
        <v>1.037619162195392</v>
      </c>
      <c r="E18" s="22">
        <v>1.109709442712704</v>
      </c>
      <c r="F18" s="22">
        <v>1.171960809849754</v>
      </c>
      <c r="G18" s="22">
        <v>1.119414226839496</v>
      </c>
      <c r="H18" s="22">
        <v>0.990821153818986</v>
      </c>
      <c r="I18" s="22">
        <v>1.124563297661639</v>
      </c>
      <c r="J18" s="22">
        <v>1.239264836701906</v>
      </c>
      <c r="K18" s="22">
        <v>1.082929468554586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811502.6500000001</v>
      </c>
      <c r="C20" s="25">
        <f aca="true" t="shared" si="4" ref="C20:K20">SUM(C21:C30)</f>
        <v>552028.25</v>
      </c>
      <c r="D20" s="25">
        <f t="shared" si="4"/>
        <v>1788116.5200000003</v>
      </c>
      <c r="E20" s="25">
        <f t="shared" si="4"/>
        <v>1442021.6099999999</v>
      </c>
      <c r="F20" s="25">
        <f t="shared" si="4"/>
        <v>1487836.23</v>
      </c>
      <c r="G20" s="25">
        <f t="shared" si="4"/>
        <v>887353.3500000001</v>
      </c>
      <c r="H20" s="25">
        <f t="shared" si="4"/>
        <v>527860.53</v>
      </c>
      <c r="I20" s="25">
        <f t="shared" si="4"/>
        <v>628617.2500000001</v>
      </c>
      <c r="J20" s="25">
        <f t="shared" si="4"/>
        <v>778632.16</v>
      </c>
      <c r="K20" s="25">
        <f t="shared" si="4"/>
        <v>975437.58</v>
      </c>
      <c r="L20" s="25">
        <f>SUM(B20:K20)</f>
        <v>9879406.129999999</v>
      </c>
      <c r="M20"/>
    </row>
    <row r="21" spans="1:13" ht="17.25" customHeight="1">
      <c r="A21" s="26" t="s">
        <v>22</v>
      </c>
      <c r="B21" s="56">
        <f>ROUND((B15+B16)*B7,2)</f>
        <v>620705.66</v>
      </c>
      <c r="C21" s="56">
        <f aca="true" t="shared" si="5" ref="C21:K21">ROUND((C15+C16)*C7,2)</f>
        <v>457838.17</v>
      </c>
      <c r="D21" s="56">
        <f t="shared" si="5"/>
        <v>1652304.1</v>
      </c>
      <c r="E21" s="56">
        <f t="shared" si="5"/>
        <v>1261637.19</v>
      </c>
      <c r="F21" s="56">
        <f t="shared" si="5"/>
        <v>1217292.74</v>
      </c>
      <c r="G21" s="56">
        <f t="shared" si="5"/>
        <v>762266.05</v>
      </c>
      <c r="H21" s="56">
        <f t="shared" si="5"/>
        <v>510129.69</v>
      </c>
      <c r="I21" s="56">
        <f t="shared" si="5"/>
        <v>543669.28</v>
      </c>
      <c r="J21" s="56">
        <f t="shared" si="5"/>
        <v>606607.61</v>
      </c>
      <c r="K21" s="56">
        <f t="shared" si="5"/>
        <v>871140.9</v>
      </c>
      <c r="L21" s="33">
        <f aca="true" t="shared" si="6" ref="L21:L29">SUM(B21:K21)</f>
        <v>8503591.39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154447.29</v>
      </c>
      <c r="C22" s="33">
        <f t="shared" si="7"/>
        <v>76398.9</v>
      </c>
      <c r="D22" s="33">
        <f t="shared" si="7"/>
        <v>62158.3</v>
      </c>
      <c r="E22" s="33">
        <f t="shared" si="7"/>
        <v>138413.51</v>
      </c>
      <c r="F22" s="33">
        <f t="shared" si="7"/>
        <v>209326.65</v>
      </c>
      <c r="G22" s="33">
        <f t="shared" si="7"/>
        <v>91025.41</v>
      </c>
      <c r="H22" s="33">
        <f t="shared" si="7"/>
        <v>-4682.4</v>
      </c>
      <c r="I22" s="33">
        <f t="shared" si="7"/>
        <v>67721.24</v>
      </c>
      <c r="J22" s="33">
        <f t="shared" si="7"/>
        <v>145139.87</v>
      </c>
      <c r="K22" s="33">
        <f t="shared" si="7"/>
        <v>72243.25</v>
      </c>
      <c r="L22" s="33">
        <f t="shared" si="6"/>
        <v>1012192.02</v>
      </c>
      <c r="M22"/>
    </row>
    <row r="23" spans="1:13" ht="17.25" customHeight="1">
      <c r="A23" s="27" t="s">
        <v>24</v>
      </c>
      <c r="B23" s="33">
        <v>2439.01</v>
      </c>
      <c r="C23" s="33">
        <v>15229.52</v>
      </c>
      <c r="D23" s="33">
        <v>67519.33</v>
      </c>
      <c r="E23" s="33">
        <v>36386.34</v>
      </c>
      <c r="F23" s="33">
        <v>55517.42</v>
      </c>
      <c r="G23" s="33">
        <v>32820.14</v>
      </c>
      <c r="H23" s="33">
        <v>19884.74</v>
      </c>
      <c r="I23" s="33">
        <v>14545.31</v>
      </c>
      <c r="J23" s="33">
        <v>22231.04</v>
      </c>
      <c r="K23" s="33">
        <v>27069.59</v>
      </c>
      <c r="L23" s="33">
        <f t="shared" si="6"/>
        <v>293642.44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642.62</v>
      </c>
      <c r="C26" s="33">
        <v>435.68</v>
      </c>
      <c r="D26" s="33">
        <v>1413.23</v>
      </c>
      <c r="E26" s="33">
        <v>1140.93</v>
      </c>
      <c r="F26" s="33">
        <v>1176.33</v>
      </c>
      <c r="G26" s="33">
        <v>702.53</v>
      </c>
      <c r="H26" s="33">
        <v>416.62</v>
      </c>
      <c r="I26" s="33">
        <v>495.58</v>
      </c>
      <c r="J26" s="33">
        <v>615.39</v>
      </c>
      <c r="K26" s="33">
        <v>770.6</v>
      </c>
      <c r="L26" s="33">
        <f t="shared" si="6"/>
        <v>7809.51</v>
      </c>
      <c r="M26" s="60"/>
    </row>
    <row r="27" spans="1:13" ht="17.25" customHeight="1">
      <c r="A27" s="27" t="s">
        <v>73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67" t="s">
        <v>84</v>
      </c>
      <c r="B29" s="33">
        <v>31024.59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31024.59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-359221.8</v>
      </c>
      <c r="C32" s="33">
        <f t="shared" si="8"/>
        <v>-23100</v>
      </c>
      <c r="D32" s="33">
        <f t="shared" si="8"/>
        <v>-70435.2</v>
      </c>
      <c r="E32" s="33">
        <f t="shared" si="8"/>
        <v>-185840.8</v>
      </c>
      <c r="F32" s="33">
        <f t="shared" si="8"/>
        <v>-46292.4</v>
      </c>
      <c r="G32" s="33">
        <f t="shared" si="8"/>
        <v>-36687.2</v>
      </c>
      <c r="H32" s="33">
        <f t="shared" si="8"/>
        <v>-18554.8</v>
      </c>
      <c r="I32" s="33">
        <f t="shared" si="8"/>
        <v>-23666.77</v>
      </c>
      <c r="J32" s="33">
        <f t="shared" si="8"/>
        <v>-28652.8</v>
      </c>
      <c r="K32" s="33">
        <f t="shared" si="8"/>
        <v>-43868</v>
      </c>
      <c r="L32" s="33">
        <f aca="true" t="shared" si="9" ref="L32:L39">SUM(B32:K32)</f>
        <v>-836319.7700000001</v>
      </c>
      <c r="M32"/>
    </row>
    <row r="33" spans="1:13" ht="18.75" customHeight="1">
      <c r="A33" s="27" t="s">
        <v>28</v>
      </c>
      <c r="B33" s="33">
        <f>B34+B35+B36+B37</f>
        <v>-20402.8</v>
      </c>
      <c r="C33" s="33">
        <f aca="true" t="shared" si="10" ref="C33:K33">C34+C35+C36+C37</f>
        <v>-23100</v>
      </c>
      <c r="D33" s="33">
        <f t="shared" si="10"/>
        <v>-70435.2</v>
      </c>
      <c r="E33" s="33">
        <f t="shared" si="10"/>
        <v>-47352.8</v>
      </c>
      <c r="F33" s="33">
        <f t="shared" si="10"/>
        <v>-46292.4</v>
      </c>
      <c r="G33" s="33">
        <f t="shared" si="10"/>
        <v>-36687.2</v>
      </c>
      <c r="H33" s="33">
        <f t="shared" si="10"/>
        <v>-18554.8</v>
      </c>
      <c r="I33" s="33">
        <f t="shared" si="10"/>
        <v>-23666.77</v>
      </c>
      <c r="J33" s="33">
        <f t="shared" si="10"/>
        <v>-28652.8</v>
      </c>
      <c r="K33" s="33">
        <f t="shared" si="10"/>
        <v>-43868</v>
      </c>
      <c r="L33" s="33">
        <f t="shared" si="9"/>
        <v>-359012.76999999996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-20402.8</v>
      </c>
      <c r="C34" s="33">
        <f t="shared" si="11"/>
        <v>-23100</v>
      </c>
      <c r="D34" s="33">
        <f t="shared" si="11"/>
        <v>-70435.2</v>
      </c>
      <c r="E34" s="33">
        <f t="shared" si="11"/>
        <v>-47352.8</v>
      </c>
      <c r="F34" s="33">
        <f t="shared" si="11"/>
        <v>-46292.4</v>
      </c>
      <c r="G34" s="33">
        <f t="shared" si="11"/>
        <v>-36687.2</v>
      </c>
      <c r="H34" s="33">
        <f t="shared" si="11"/>
        <v>-18554.8</v>
      </c>
      <c r="I34" s="33">
        <f t="shared" si="11"/>
        <v>-19518.4</v>
      </c>
      <c r="J34" s="33">
        <f t="shared" si="11"/>
        <v>-28652.8</v>
      </c>
      <c r="K34" s="33">
        <f t="shared" si="11"/>
        <v>-43868</v>
      </c>
      <c r="L34" s="33">
        <f t="shared" si="9"/>
        <v>-354864.39999999997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-4148.37</v>
      </c>
      <c r="J37" s="17">
        <v>0</v>
      </c>
      <c r="K37" s="17">
        <v>0</v>
      </c>
      <c r="L37" s="33">
        <f t="shared" si="9"/>
        <v>-4148.37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-138488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-245358.59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-132719.88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-132719.88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3">
        <v>-231948.41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-231948.41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452280.85000000015</v>
      </c>
      <c r="C56" s="41">
        <f t="shared" si="16"/>
        <v>528928.25</v>
      </c>
      <c r="D56" s="41">
        <f t="shared" si="16"/>
        <v>1717681.3200000003</v>
      </c>
      <c r="E56" s="41">
        <f t="shared" si="16"/>
        <v>1256180.8099999998</v>
      </c>
      <c r="F56" s="41">
        <f t="shared" si="16"/>
        <v>1441543.83</v>
      </c>
      <c r="G56" s="41">
        <f t="shared" si="16"/>
        <v>850666.1500000001</v>
      </c>
      <c r="H56" s="41">
        <f t="shared" si="16"/>
        <v>509305.73000000004</v>
      </c>
      <c r="I56" s="41">
        <f t="shared" si="16"/>
        <v>604950.4800000001</v>
      </c>
      <c r="J56" s="41">
        <f t="shared" si="16"/>
        <v>749979.36</v>
      </c>
      <c r="K56" s="41">
        <f t="shared" si="16"/>
        <v>931569.58</v>
      </c>
      <c r="L56" s="42">
        <f t="shared" si="14"/>
        <v>9043086.360000001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452280.85</v>
      </c>
      <c r="C62" s="41">
        <f aca="true" t="shared" si="18" ref="C62:J62">SUM(C63:C74)</f>
        <v>528928.24</v>
      </c>
      <c r="D62" s="41">
        <f t="shared" si="18"/>
        <v>1717681.32</v>
      </c>
      <c r="E62" s="41">
        <f t="shared" si="18"/>
        <v>1256180.81</v>
      </c>
      <c r="F62" s="41">
        <f t="shared" si="18"/>
        <v>1441543.83</v>
      </c>
      <c r="G62" s="41">
        <f t="shared" si="18"/>
        <v>850666.15</v>
      </c>
      <c r="H62" s="41">
        <f t="shared" si="18"/>
        <v>509305.73</v>
      </c>
      <c r="I62" s="41">
        <f>SUM(I63:I79)</f>
        <v>604950.48</v>
      </c>
      <c r="J62" s="41">
        <f t="shared" si="18"/>
        <v>749979.36</v>
      </c>
      <c r="K62" s="41">
        <f>SUM(K63:K76)</f>
        <v>931569.58</v>
      </c>
      <c r="L62" s="46">
        <f>SUM(B62:K62)</f>
        <v>9043086.350000001</v>
      </c>
      <c r="M62" s="40"/>
    </row>
    <row r="63" spans="1:13" ht="18.75" customHeight="1">
      <c r="A63" s="47" t="s">
        <v>45</v>
      </c>
      <c r="B63" s="48">
        <v>452280.85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452280.85</v>
      </c>
      <c r="M63"/>
    </row>
    <row r="64" spans="1:13" ht="18.75" customHeight="1">
      <c r="A64" s="47" t="s">
        <v>54</v>
      </c>
      <c r="B64" s="17">
        <v>0</v>
      </c>
      <c r="C64" s="48">
        <v>463129.57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463129.57</v>
      </c>
      <c r="M64"/>
    </row>
    <row r="65" spans="1:13" ht="18.75" customHeight="1">
      <c r="A65" s="47" t="s">
        <v>55</v>
      </c>
      <c r="B65" s="17">
        <v>0</v>
      </c>
      <c r="C65" s="48">
        <v>65798.67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65798.67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1717681.32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1717681.32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1256180.81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1256180.81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1441543.83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1441543.83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850666.15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850666.15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509305.73</v>
      </c>
      <c r="I70" s="17">
        <v>0</v>
      </c>
      <c r="J70" s="17">
        <v>0</v>
      </c>
      <c r="K70" s="17">
        <v>0</v>
      </c>
      <c r="L70" s="46">
        <f t="shared" si="19"/>
        <v>509305.73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604950.48</v>
      </c>
      <c r="J71" s="17">
        <v>0</v>
      </c>
      <c r="K71" s="17">
        <v>0</v>
      </c>
      <c r="L71" s="46">
        <f t="shared" si="19"/>
        <v>604950.48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749979.36</v>
      </c>
      <c r="K72" s="17">
        <v>0</v>
      </c>
      <c r="L72" s="46">
        <f t="shared" si="19"/>
        <v>749979.36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546086.09</v>
      </c>
      <c r="L73" s="46">
        <f t="shared" si="19"/>
        <v>546086.09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385483.49</v>
      </c>
      <c r="L74" s="46">
        <f t="shared" si="19"/>
        <v>385483.49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>
        <v>546086.09</v>
      </c>
    </row>
    <row r="78" spans="1:11" ht="18" customHeight="1">
      <c r="A78" s="59" t="s">
        <v>86</v>
      </c>
      <c r="I78"/>
      <c r="J78"/>
      <c r="K78">
        <v>385483.49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2019-11-05T18:28:16Z</cp:lastPrinted>
  <dcterms:created xsi:type="dcterms:W3CDTF">2019-10-31T14:24:08Z</dcterms:created>
  <dcterms:modified xsi:type="dcterms:W3CDTF">2024-03-21T19:30:29Z</dcterms:modified>
  <cp:category/>
  <cp:version/>
  <cp:contentType/>
  <cp:contentStatus/>
</cp:coreProperties>
</file>