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<sst xmlns="http://schemas.openxmlformats.org/spreadsheetml/2006/main" count="89" uniqueCount="88">
  <si>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</si>
  <si>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</si>
  <si>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</si>
  <si>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</si>
  <si>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</si>
  <si>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</si>
  <si>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</si>
  <si>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</si>
  <si>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</si>
  <si>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</si>
  <si>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</si>
  <si>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</si>
  <si>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</si>
  <si>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</si>
  <si>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</si>
  <si>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</si>
  <si>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</si>
  <si>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</si>
  <si>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</si>
  <si>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</si>
  <si>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</si>
  <si>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</si>
  <si>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</si>
  <si>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</si>
  <si>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</si>
  <si>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</si>
  <si>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</si>
  <si>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</si>
  <si>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</si>
  <si>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</si>
  <si>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</si>
  <si>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</si>
  <si>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</si>
  <si>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</si>
  <si>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</si>
  <si>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</si>
  <si>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</si>
  <si>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</si>
  <si>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</si>
  <si>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</si>
  <si>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</si>
  <si>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</si>
  <si>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</si>
  <si>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</si>
  <si>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</si>
  <si>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</si>
  <si>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</si>
  <si>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</si>
  <si>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</si>
  <si>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</si>
  <si>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</si>
  <si>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</si>
  <si>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</si>
  <si>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</si>
  <si>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</si>
  <si>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</si>
  <si>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</si>
  <si>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</si>
  <si>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</si>
  <si>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</si>
  <si>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</si>
  <si>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</si>
  <si>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</si>
  <si>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</si>
  <si>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</si>
  <si>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</si>
  <si>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</si>
  <si>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</si>
  <si>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</si>
  <si>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</si>
  <si>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</si>
  <si>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</si>
  <si>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</si>
  <si>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</si>
  <si>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</si>
  <si>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</si>
  <si>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</si>
  <si>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</si>
  <si>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</si>
  <si>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</si>
  <si>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</si>
  <si>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</si>
  <si>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</si>
  <si>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01/03/24 - VENCIMENTO 08/03/24</t>
  </si>
  <si>
    <t>4.9. Remuneração Veículos Elétricos</t>
  </si>
  <si>
    <t>5.3. Revisão de Remuneração pelo Transporte Coletivo ¹</t>
  </si>
  <si>
    <t>¹ Fator de transição, ar condicionado e veículos elétricos de 21/02/23.</t>
  </si>
  <si>
    <t xml:space="preserve">  Energia para tração de dez/23 e jan/24.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</si>
</sst>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171" fontId="32" fillId="0" borderId="4" xfId="46" applyNumberFormat="1" applyFont="1" applyFill="1" applyBorder="1" applyAlignment="1">
      <alignment horizontal="center" vertical="center"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89221</v>
      </c>
      <c r="C7" s="10">
        <f aca="true" t="shared" si="0" ref="C7:K7">C8+C11</f>
        <v>111658</v>
      </c>
      <c r="D7" s="10">
        <f t="shared" si="0"/>
        <v>333111</v>
      </c>
      <c r="E7" s="10">
        <f t="shared" si="0"/>
        <v>251627</v>
      </c>
      <c r="F7" s="10">
        <f t="shared" si="0"/>
        <v>276335</v>
      </c>
      <c r="G7" s="10">
        <f t="shared" si="0"/>
        <v>156928</v>
      </c>
      <c r="H7" s="10">
        <f t="shared" si="0"/>
        <v>93342</v>
      </c>
      <c r="I7" s="10">
        <f t="shared" si="0"/>
        <v>123454</v>
      </c>
      <c r="J7" s="10">
        <f t="shared" si="0"/>
        <v>124284</v>
      </c>
      <c r="K7" s="10">
        <f t="shared" si="0"/>
        <v>223018</v>
      </c>
      <c r="L7" s="10">
        <f aca="true" t="shared" si="1" ref="L7:L13">SUM(B7:K7)</f>
        <v>1782978</v>
      </c>
      <c r="M7" s="11"/>
    </row>
    <row r="8" spans="1:13" ht="17.25" customHeight="1">
      <c r="A8" s="12" t="s">
        <v>80</v>
      </c>
      <c r="B8" s="13">
        <f>B9+B10</f>
        <v>5109</v>
      </c>
      <c r="C8" s="13">
        <f aca="true" t="shared" si="2" ref="C8:K8">C9+C10</f>
        <v>5485</v>
      </c>
      <c r="D8" s="13">
        <f t="shared" si="2"/>
        <v>16967</v>
      </c>
      <c r="E8" s="13">
        <f t="shared" si="2"/>
        <v>11735</v>
      </c>
      <c r="F8" s="13">
        <f t="shared" si="2"/>
        <v>11132</v>
      </c>
      <c r="G8" s="13">
        <f t="shared" si="2"/>
        <v>8909</v>
      </c>
      <c r="H8" s="13">
        <f t="shared" si="2"/>
        <v>4627</v>
      </c>
      <c r="I8" s="13">
        <f t="shared" si="2"/>
        <v>4688</v>
      </c>
      <c r="J8" s="13">
        <f t="shared" si="2"/>
        <v>6943</v>
      </c>
      <c r="K8" s="13">
        <f t="shared" si="2"/>
        <v>10659</v>
      </c>
      <c r="L8" s="13">
        <f t="shared" si="1"/>
        <v>86254</v>
      </c>
      <c r="M8"/>
    </row>
    <row r="9" spans="1:13" ht="17.25" customHeight="1">
      <c r="A9" s="14" t="s">
        <v>18</v>
      </c>
      <c r="B9" s="15">
        <v>5106</v>
      </c>
      <c r="C9" s="15">
        <v>5485</v>
      </c>
      <c r="D9" s="15">
        <v>16967</v>
      </c>
      <c r="E9" s="15">
        <v>11735</v>
      </c>
      <c r="F9" s="15">
        <v>11132</v>
      </c>
      <c r="G9" s="15">
        <v>8909</v>
      </c>
      <c r="H9" s="15">
        <v>4526</v>
      </c>
      <c r="I9" s="15">
        <v>4688</v>
      </c>
      <c r="J9" s="15">
        <v>6943</v>
      </c>
      <c r="K9" s="15">
        <v>10659</v>
      </c>
      <c r="L9" s="13">
        <f t="shared" si="1"/>
        <v>86150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101</v>
      </c>
      <c r="I10" s="15">
        <v>0</v>
      </c>
      <c r="J10" s="15">
        <v>0</v>
      </c>
      <c r="K10" s="15">
        <v>0</v>
      </c>
      <c r="L10" s="13">
        <f t="shared" si="1"/>
        <v>104</v>
      </c>
      <c r="M10"/>
    </row>
    <row r="11" spans="1:13" ht="17.25" customHeight="1">
      <c r="A11" s="12" t="s">
        <v>69</v>
      </c>
      <c r="B11" s="15">
        <v>84112</v>
      </c>
      <c r="C11" s="15">
        <v>106173</v>
      </c>
      <c r="D11" s="15">
        <v>316144</v>
      </c>
      <c r="E11" s="15">
        <v>239892</v>
      </c>
      <c r="F11" s="15">
        <v>265203</v>
      </c>
      <c r="G11" s="15">
        <v>148019</v>
      </c>
      <c r="H11" s="15">
        <v>88715</v>
      </c>
      <c r="I11" s="15">
        <v>118766</v>
      </c>
      <c r="J11" s="15">
        <v>117341</v>
      </c>
      <c r="K11" s="15">
        <v>212359</v>
      </c>
      <c r="L11" s="13">
        <f t="shared" si="1"/>
        <v>1696724</v>
      </c>
      <c r="M11" s="59"/>
    </row>
    <row r="12" spans="1:13" ht="17.25" customHeight="1">
      <c r="A12" s="14" t="s">
        <v>82</v>
      </c>
      <c r="B12" s="15">
        <v>9584</v>
      </c>
      <c r="C12" s="15">
        <v>7954</v>
      </c>
      <c r="D12" s="15">
        <v>27537</v>
      </c>
      <c r="E12" s="15">
        <v>23901</v>
      </c>
      <c r="F12" s="15">
        <v>23157</v>
      </c>
      <c r="G12" s="15">
        <v>13680</v>
      </c>
      <c r="H12" s="15">
        <v>7920</v>
      </c>
      <c r="I12" s="15">
        <v>6936</v>
      </c>
      <c r="J12" s="15">
        <v>8365</v>
      </c>
      <c r="K12" s="15">
        <v>13972</v>
      </c>
      <c r="L12" s="13">
        <f t="shared" si="1"/>
        <v>143006</v>
      </c>
      <c r="M12" s="59"/>
    </row>
    <row r="13" spans="1:13" ht="17.25" customHeight="1">
      <c r="A13" s="14" t="s">
        <v>70</v>
      </c>
      <c r="B13" s="15">
        <f>+B11-B12</f>
        <v>74528</v>
      </c>
      <c r="C13" s="15">
        <f aca="true" t="shared" si="3" ref="C13:K13">+C11-C12</f>
        <v>98219</v>
      </c>
      <c r="D13" s="15">
        <f t="shared" si="3"/>
        <v>288607</v>
      </c>
      <c r="E13" s="15">
        <f t="shared" si="3"/>
        <v>215991</v>
      </c>
      <c r="F13" s="15">
        <f t="shared" si="3"/>
        <v>242046</v>
      </c>
      <c r="G13" s="15">
        <f t="shared" si="3"/>
        <v>134339</v>
      </c>
      <c r="H13" s="15">
        <f t="shared" si="3"/>
        <v>80795</v>
      </c>
      <c r="I13" s="15">
        <f t="shared" si="3"/>
        <v>111830</v>
      </c>
      <c r="J13" s="15">
        <f t="shared" si="3"/>
        <v>108976</v>
      </c>
      <c r="K13" s="15">
        <f t="shared" si="3"/>
        <v>198387</v>
      </c>
      <c r="L13" s="13">
        <f t="shared" si="1"/>
        <v>1553718</v>
      </c>
      <c r="M13" s="53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9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1.188734000331839</v>
      </c>
      <c r="C18" s="22">
        <v>1.155737613277718</v>
      </c>
      <c r="D18" s="22">
        <v>1.048638118649622</v>
      </c>
      <c r="E18" s="22">
        <v>1.106866734150832</v>
      </c>
      <c r="F18" s="22">
        <v>1.167949594703571</v>
      </c>
      <c r="G18" s="22">
        <v>1.120374879305624</v>
      </c>
      <c r="H18" s="22">
        <v>1.019565854073611</v>
      </c>
      <c r="I18" s="22">
        <v>1.120771162927871</v>
      </c>
      <c r="J18" s="22">
        <v>1.261927003742648</v>
      </c>
      <c r="K18" s="22">
        <v>1.088162613440194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81</v>
      </c>
      <c r="B20" s="25">
        <f>SUM(B21:B30)</f>
        <v>813908.31</v>
      </c>
      <c r="C20" s="25">
        <f aca="true" t="shared" si="4" ref="C20:K20">SUM(C21:C30)</f>
        <v>549528.6000000001</v>
      </c>
      <c r="D20" s="25">
        <f t="shared" si="4"/>
        <v>1788096.6199999999</v>
      </c>
      <c r="E20" s="25">
        <f t="shared" si="4"/>
        <v>1426721.13</v>
      </c>
      <c r="F20" s="25">
        <f t="shared" si="4"/>
        <v>1479566.8499999999</v>
      </c>
      <c r="G20" s="25">
        <f t="shared" si="4"/>
        <v>882422.91</v>
      </c>
      <c r="H20" s="25">
        <f t="shared" si="4"/>
        <v>529095.64</v>
      </c>
      <c r="I20" s="25">
        <f t="shared" si="4"/>
        <v>627961.4400000002</v>
      </c>
      <c r="J20" s="25">
        <f t="shared" si="4"/>
        <v>772515.7200000001</v>
      </c>
      <c r="K20" s="25">
        <f t="shared" si="4"/>
        <v>973458.7999999999</v>
      </c>
      <c r="L20" s="25">
        <f>SUM(B20:K20)</f>
        <v>9843276.020000001</v>
      </c>
      <c r="M20"/>
    </row>
    <row r="21" spans="1:13" ht="17.25" customHeight="1">
      <c r="A21" s="26" t="s">
        <v>22</v>
      </c>
      <c r="B21" s="55">
        <f>ROUND((B15+B16)*B7,2)</f>
        <v>653713.34</v>
      </c>
      <c r="C21" s="55">
        <f aca="true" t="shared" si="5" ref="C21:K21">ROUND((C15+C16)*C7,2)</f>
        <v>460622.75</v>
      </c>
      <c r="D21" s="55">
        <f t="shared" si="5"/>
        <v>1635541.7</v>
      </c>
      <c r="E21" s="55">
        <f t="shared" si="5"/>
        <v>1251441.72</v>
      </c>
      <c r="F21" s="55">
        <f t="shared" si="5"/>
        <v>1214326.52</v>
      </c>
      <c r="G21" s="55">
        <f t="shared" si="5"/>
        <v>758260.4</v>
      </c>
      <c r="H21" s="55">
        <f t="shared" si="5"/>
        <v>496812.8</v>
      </c>
      <c r="I21" s="55">
        <f t="shared" si="5"/>
        <v>544790.16</v>
      </c>
      <c r="J21" s="55">
        <f t="shared" si="5"/>
        <v>590672.14</v>
      </c>
      <c r="K21" s="55">
        <f t="shared" si="5"/>
        <v>865532.86</v>
      </c>
      <c r="L21" s="33">
        <f aca="true" t="shared" si="6" ref="L21:L28">SUM(B21:K21)</f>
        <v>8471714.389999999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123377.93</v>
      </c>
      <c r="C22" s="33">
        <f t="shared" si="7"/>
        <v>71736.29</v>
      </c>
      <c r="D22" s="33">
        <f t="shared" si="7"/>
        <v>79549.67</v>
      </c>
      <c r="E22" s="33">
        <f t="shared" si="7"/>
        <v>133737.49</v>
      </c>
      <c r="F22" s="33">
        <f t="shared" si="7"/>
        <v>203945.65</v>
      </c>
      <c r="G22" s="33">
        <f t="shared" si="7"/>
        <v>91275.5</v>
      </c>
      <c r="H22" s="33">
        <f t="shared" si="7"/>
        <v>9720.57</v>
      </c>
      <c r="I22" s="33">
        <f t="shared" si="7"/>
        <v>65794.94</v>
      </c>
      <c r="J22" s="33">
        <f t="shared" si="7"/>
        <v>154712.98</v>
      </c>
      <c r="K22" s="33">
        <f t="shared" si="7"/>
        <v>76307.64</v>
      </c>
      <c r="L22" s="33">
        <f t="shared" si="6"/>
        <v>1010158.6599999998</v>
      </c>
      <c r="M22"/>
    </row>
    <row r="23" spans="1:13" ht="17.25" customHeight="1">
      <c r="A23" s="27" t="s">
        <v>24</v>
      </c>
      <c r="B23" s="33">
        <v>2784.57</v>
      </c>
      <c r="C23" s="33">
        <v>14607.9</v>
      </c>
      <c r="D23" s="33">
        <v>66867.74</v>
      </c>
      <c r="E23" s="33">
        <v>35968.24</v>
      </c>
      <c r="F23" s="33">
        <v>55600.71</v>
      </c>
      <c r="G23" s="33">
        <v>31647.98</v>
      </c>
      <c r="H23" s="33">
        <v>20031.05</v>
      </c>
      <c r="I23" s="33">
        <v>14692.2</v>
      </c>
      <c r="J23" s="33">
        <v>22479.68</v>
      </c>
      <c r="K23" s="33">
        <v>26634.46</v>
      </c>
      <c r="L23" s="33">
        <f t="shared" si="6"/>
        <v>291314.53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645.35</v>
      </c>
      <c r="C26" s="33">
        <v>435.68</v>
      </c>
      <c r="D26" s="33">
        <v>1415.95</v>
      </c>
      <c r="E26" s="33">
        <v>1130.04</v>
      </c>
      <c r="F26" s="33">
        <v>1170.88</v>
      </c>
      <c r="G26" s="33">
        <v>699.81</v>
      </c>
      <c r="H26" s="33">
        <v>419.34</v>
      </c>
      <c r="I26" s="33">
        <v>498.3</v>
      </c>
      <c r="J26" s="33">
        <v>612.67</v>
      </c>
      <c r="K26" s="33">
        <v>770.6</v>
      </c>
      <c r="L26" s="33">
        <f t="shared" si="6"/>
        <v>7798.62</v>
      </c>
      <c r="M26" s="59"/>
    </row>
    <row r="27" spans="1:13" ht="17.25" customHeight="1">
      <c r="A27" s="27" t="s">
        <v>73</v>
      </c>
      <c r="B27" s="33">
        <v>326.56</v>
      </c>
      <c r="C27" s="33">
        <v>247.21</v>
      </c>
      <c r="D27" s="33">
        <v>805.7</v>
      </c>
      <c r="E27" s="33">
        <v>616.16</v>
      </c>
      <c r="F27" s="33">
        <v>672.08</v>
      </c>
      <c r="G27" s="33">
        <v>375.82</v>
      </c>
      <c r="H27" s="33">
        <v>233.11</v>
      </c>
      <c r="I27" s="33">
        <v>283.54</v>
      </c>
      <c r="J27" s="33">
        <v>341.74</v>
      </c>
      <c r="K27" s="33">
        <v>460.78</v>
      </c>
      <c r="L27" s="33">
        <f t="shared" si="6"/>
        <v>4362.7</v>
      </c>
      <c r="M27" s="59"/>
    </row>
    <row r="28" spans="1:13" ht="17.25" customHeight="1">
      <c r="A28" s="27" t="s">
        <v>74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59"/>
    </row>
    <row r="29" spans="1:13" ht="17.25" customHeight="1">
      <c r="A29" s="27" t="s">
        <v>84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33291.48</v>
      </c>
      <c r="M29" s="59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-380508.56</v>
      </c>
      <c r="C32" s="33">
        <f t="shared" si="8"/>
        <v>-48867.619999999995</v>
      </c>
      <c r="D32" s="33">
        <f t="shared" si="8"/>
        <v>-63228.87</v>
      </c>
      <c r="E32" s="33">
        <f t="shared" si="8"/>
        <v>-74246.94999999998</v>
      </c>
      <c r="F32" s="33">
        <f t="shared" si="8"/>
        <v>-46325.66999999989</v>
      </c>
      <c r="G32" s="33">
        <f t="shared" si="8"/>
        <v>-35598.47</v>
      </c>
      <c r="H32" s="33">
        <f t="shared" si="8"/>
        <v>-29749.61</v>
      </c>
      <c r="I32" s="33">
        <f t="shared" si="8"/>
        <v>-27162.93999999995</v>
      </c>
      <c r="J32" s="33">
        <f t="shared" si="8"/>
        <v>-29347.46</v>
      </c>
      <c r="K32" s="33">
        <f t="shared" si="8"/>
        <v>-57263.94</v>
      </c>
      <c r="L32" s="33">
        <f aca="true" t="shared" si="9" ref="L32:L39">SUM(B32:K32)</f>
        <v>-792300.0899999999</v>
      </c>
      <c r="M32"/>
    </row>
    <row r="33" spans="1:13" ht="18.75" customHeight="1">
      <c r="A33" s="27" t="s">
        <v>28</v>
      </c>
      <c r="B33" s="33">
        <f>B34+B35+B36+B37</f>
        <v>-22466.4</v>
      </c>
      <c r="C33" s="33">
        <f aca="true" t="shared" si="10" ref="C33:K33">C34+C35+C36+C37</f>
        <v>-24134</v>
      </c>
      <c r="D33" s="33">
        <f t="shared" si="10"/>
        <v>-74654.8</v>
      </c>
      <c r="E33" s="33">
        <f t="shared" si="10"/>
        <v>-51634</v>
      </c>
      <c r="F33" s="33">
        <f t="shared" si="10"/>
        <v>-48980.8</v>
      </c>
      <c r="G33" s="33">
        <f t="shared" si="10"/>
        <v>-39199.6</v>
      </c>
      <c r="H33" s="33">
        <f t="shared" si="10"/>
        <v>-19914.4</v>
      </c>
      <c r="I33" s="33">
        <f t="shared" si="10"/>
        <v>-25499.39</v>
      </c>
      <c r="J33" s="33">
        <f t="shared" si="10"/>
        <v>-30549.2</v>
      </c>
      <c r="K33" s="33">
        <f t="shared" si="10"/>
        <v>-46899.6</v>
      </c>
      <c r="L33" s="33">
        <f t="shared" si="9"/>
        <v>-383932.19</v>
      </c>
      <c r="M33"/>
    </row>
    <row r="34" spans="1:13" s="36" customFormat="1" ht="18.75" customHeight="1">
      <c r="A34" s="34" t="s">
        <v>51</v>
      </c>
      <c r="B34" s="33">
        <f aca="true" t="shared" si="11" ref="B34:K34">-ROUND((B9)*$E$3,2)</f>
        <v>-22466.4</v>
      </c>
      <c r="C34" s="33">
        <f t="shared" si="11"/>
        <v>-24134</v>
      </c>
      <c r="D34" s="33">
        <f t="shared" si="11"/>
        <v>-74654.8</v>
      </c>
      <c r="E34" s="33">
        <f t="shared" si="11"/>
        <v>-51634</v>
      </c>
      <c r="F34" s="33">
        <f t="shared" si="11"/>
        <v>-48980.8</v>
      </c>
      <c r="G34" s="33">
        <f t="shared" si="11"/>
        <v>-39199.6</v>
      </c>
      <c r="H34" s="33">
        <f t="shared" si="11"/>
        <v>-19914.4</v>
      </c>
      <c r="I34" s="33">
        <f t="shared" si="11"/>
        <v>-20627.2</v>
      </c>
      <c r="J34" s="33">
        <f t="shared" si="11"/>
        <v>-30549.2</v>
      </c>
      <c r="K34" s="33">
        <f t="shared" si="11"/>
        <v>-46899.6</v>
      </c>
      <c r="L34" s="33">
        <f t="shared" si="9"/>
        <v>-379060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-4872.19</v>
      </c>
      <c r="J37" s="17">
        <v>0</v>
      </c>
      <c r="K37" s="17">
        <v>0</v>
      </c>
      <c r="L37" s="33">
        <f t="shared" si="9"/>
        <v>-4872.19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-24733.62</v>
      </c>
      <c r="D38" s="38">
        <f t="shared" si="12"/>
        <v>0</v>
      </c>
      <c r="E38" s="38">
        <f t="shared" si="12"/>
        <v>-31536.72999999998</v>
      </c>
      <c r="F38" s="38">
        <f t="shared" si="12"/>
        <v>-1837.3799999998882</v>
      </c>
      <c r="G38" s="38">
        <f t="shared" si="12"/>
        <v>0</v>
      </c>
      <c r="H38" s="38">
        <f t="shared" si="12"/>
        <v>-13764.39</v>
      </c>
      <c r="I38" s="38">
        <f t="shared" si="12"/>
        <v>-5310.449999999953</v>
      </c>
      <c r="J38" s="38">
        <f t="shared" si="12"/>
        <v>0</v>
      </c>
      <c r="K38" s="38">
        <f t="shared" si="12"/>
        <v>-14445.72</v>
      </c>
      <c r="L38" s="33">
        <f t="shared" si="9"/>
        <v>-198498.8799999998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-31058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-24733.62</v>
      </c>
      <c r="D42" s="17">
        <v>0</v>
      </c>
      <c r="E42" s="17">
        <v>-25768.61</v>
      </c>
      <c r="F42" s="17">
        <v>-1837.38</v>
      </c>
      <c r="G42" s="17">
        <v>0</v>
      </c>
      <c r="H42" s="17">
        <v>-13764.39</v>
      </c>
      <c r="I42" s="17">
        <v>-5310.45</v>
      </c>
      <c r="J42" s="17">
        <v>0</v>
      </c>
      <c r="K42" s="17">
        <v>-14445.72</v>
      </c>
      <c r="L42" s="30">
        <f aca="true" t="shared" si="13" ref="L42:L49">SUM(B42:K42)</f>
        <v>-85860.17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67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85</v>
      </c>
      <c r="B51" s="33">
        <v>-251171.57</v>
      </c>
      <c r="C51" s="17">
        <v>0</v>
      </c>
      <c r="D51" s="33">
        <v>11425.93</v>
      </c>
      <c r="E51" s="33">
        <v>8923.78</v>
      </c>
      <c r="F51" s="33">
        <v>4492.51</v>
      </c>
      <c r="G51" s="33">
        <v>3601.13</v>
      </c>
      <c r="H51" s="33">
        <v>3929.18</v>
      </c>
      <c r="I51" s="33">
        <v>3646.9</v>
      </c>
      <c r="J51" s="33">
        <v>1201.74</v>
      </c>
      <c r="K51" s="33">
        <v>4081.38</v>
      </c>
      <c r="L51" s="33">
        <f aca="true" t="shared" si="14" ref="L51:L56">SUM(B51:K51)</f>
        <v>-209869.02000000002</v>
      </c>
      <c r="M51"/>
    </row>
    <row r="52" spans="1:13" ht="18.75" customHeight="1">
      <c r="A52" s="27" t="s">
        <v>75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6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6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9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41</v>
      </c>
      <c r="B56" s="41">
        <f aca="true" t="shared" si="16" ref="B56:K56">IF(B20+B32+B45+B57&lt;0,0,B20+B32+B57)</f>
        <v>433399.75000000006</v>
      </c>
      <c r="C56" s="41">
        <f t="shared" si="16"/>
        <v>500660.9800000001</v>
      </c>
      <c r="D56" s="41">
        <f t="shared" si="16"/>
        <v>1724867.7499999998</v>
      </c>
      <c r="E56" s="41">
        <f t="shared" si="16"/>
        <v>1352474.18</v>
      </c>
      <c r="F56" s="41">
        <f t="shared" si="16"/>
        <v>1433241.18</v>
      </c>
      <c r="G56" s="41">
        <f t="shared" si="16"/>
        <v>846824.4400000001</v>
      </c>
      <c r="H56" s="41">
        <f t="shared" si="16"/>
        <v>499346.03</v>
      </c>
      <c r="I56" s="41">
        <f t="shared" si="16"/>
        <v>600798.5000000002</v>
      </c>
      <c r="J56" s="41">
        <f t="shared" si="16"/>
        <v>743168.2600000001</v>
      </c>
      <c r="K56" s="41">
        <f t="shared" si="16"/>
        <v>916194.8599999999</v>
      </c>
      <c r="L56" s="42">
        <f t="shared" si="14"/>
        <v>9050975.93</v>
      </c>
      <c r="M56" s="54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43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44</v>
      </c>
      <c r="B62" s="41">
        <f>SUM(B63:B76)</f>
        <v>433399.75</v>
      </c>
      <c r="C62" s="41">
        <f aca="true" t="shared" si="18" ref="C62:J62">SUM(C63:C74)</f>
        <v>500660.98</v>
      </c>
      <c r="D62" s="41">
        <f t="shared" si="18"/>
        <v>1724867.75</v>
      </c>
      <c r="E62" s="41">
        <f t="shared" si="18"/>
        <v>1352474.18</v>
      </c>
      <c r="F62" s="41">
        <f t="shared" si="18"/>
        <v>1433241.18</v>
      </c>
      <c r="G62" s="41">
        <f t="shared" si="18"/>
        <v>846824.4400000001</v>
      </c>
      <c r="H62" s="41">
        <f t="shared" si="18"/>
        <v>499346.02999999997</v>
      </c>
      <c r="I62" s="41">
        <f>SUM(I63:I79)</f>
        <v>600798.5</v>
      </c>
      <c r="J62" s="41">
        <f t="shared" si="18"/>
        <v>743168.26</v>
      </c>
      <c r="K62" s="41">
        <f>SUM(K63:K76)</f>
        <v>916194.86</v>
      </c>
      <c r="L62" s="46">
        <f>SUM(B62:K62)</f>
        <v>9050975.93</v>
      </c>
      <c r="M62" s="40"/>
    </row>
    <row r="63" spans="1:13" ht="18.75" customHeight="1">
      <c r="A63" s="47" t="s">
        <v>45</v>
      </c>
      <c r="B63" s="48">
        <v>433399.75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433399.75</v>
      </c>
      <c r="M63"/>
    </row>
    <row r="64" spans="1:13" ht="18.75" customHeight="1">
      <c r="A64" s="47" t="s">
        <v>54</v>
      </c>
      <c r="B64" s="17">
        <v>0</v>
      </c>
      <c r="C64" s="48">
        <v>437026.97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437026.97</v>
      </c>
      <c r="M64"/>
    </row>
    <row r="65" spans="1:13" ht="18.75" customHeight="1">
      <c r="A65" s="47" t="s">
        <v>55</v>
      </c>
      <c r="B65" s="17">
        <v>0</v>
      </c>
      <c r="C65" s="48">
        <v>63634.01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63634.01</v>
      </c>
      <c r="M65" s="57"/>
    </row>
    <row r="66" spans="1:12" ht="18.75" customHeight="1">
      <c r="A66" s="47" t="s">
        <v>46</v>
      </c>
      <c r="B66" s="17">
        <v>0</v>
      </c>
      <c r="C66" s="17">
        <v>0</v>
      </c>
      <c r="D66" s="48">
        <v>1724867.75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1724867.75</v>
      </c>
    </row>
    <row r="67" spans="1:12" ht="18.75" customHeight="1">
      <c r="A67" s="47" t="s">
        <v>47</v>
      </c>
      <c r="B67" s="17">
        <v>0</v>
      </c>
      <c r="C67" s="17">
        <v>0</v>
      </c>
      <c r="D67" s="17">
        <v>0</v>
      </c>
      <c r="E67" s="48">
        <v>1352474.18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1352474.18</v>
      </c>
    </row>
    <row r="68" spans="1:12" ht="18.75" customHeight="1">
      <c r="A68" s="47" t="s">
        <v>48</v>
      </c>
      <c r="B68" s="17">
        <v>0</v>
      </c>
      <c r="C68" s="17">
        <v>0</v>
      </c>
      <c r="D68" s="17">
        <v>0</v>
      </c>
      <c r="E68" s="17">
        <v>0</v>
      </c>
      <c r="F68" s="48">
        <v>1433241.18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1433241.18</v>
      </c>
    </row>
    <row r="69" spans="1:12" ht="18.75" customHeight="1">
      <c r="A69" s="47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846824.4400000001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846824.4400000001</v>
      </c>
    </row>
    <row r="70" spans="1:12" ht="18.75" customHeight="1">
      <c r="A70" s="47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499346.02999999997</v>
      </c>
      <c r="I70" s="17">
        <v>0</v>
      </c>
      <c r="J70" s="17">
        <v>0</v>
      </c>
      <c r="K70" s="17">
        <v>0</v>
      </c>
      <c r="L70" s="46">
        <f t="shared" si="19"/>
        <v>499346.02999999997</v>
      </c>
    </row>
    <row r="71" spans="1:12" ht="18.75" customHeight="1">
      <c r="A71" s="47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600798.5</v>
      </c>
      <c r="J71" s="17">
        <v>0</v>
      </c>
      <c r="K71" s="17">
        <v>0</v>
      </c>
      <c r="L71" s="46">
        <f t="shared" si="19"/>
        <v>600798.5</v>
      </c>
    </row>
    <row r="72" spans="1:12" ht="18.75" customHeight="1">
      <c r="A72" s="47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743168.26</v>
      </c>
      <c r="K72" s="17">
        <v>0</v>
      </c>
      <c r="L72" s="46">
        <f t="shared" si="19"/>
        <v>743168.26</v>
      </c>
    </row>
    <row r="73" spans="1:12" ht="18.75" customHeight="1">
      <c r="A73" s="47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530680.88</v>
      </c>
      <c r="L73" s="46">
        <f t="shared" si="19"/>
        <v>530680.88</v>
      </c>
    </row>
    <row r="74" spans="1:12" ht="18.75" customHeight="1">
      <c r="A74" s="47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385513.98</v>
      </c>
      <c r="L74" s="46">
        <f t="shared" si="19"/>
        <v>385513.98</v>
      </c>
    </row>
    <row r="75" spans="1:12" ht="18.75" customHeight="1">
      <c r="A75" s="47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65</v>
      </c>
      <c r="B76" s="52">
        <v>0</v>
      </c>
      <c r="C76" s="52">
        <v>0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1">
        <f>SUM(B76:K76)</f>
        <v>0</v>
      </c>
    </row>
    <row r="77" spans="1:11" ht="18" customHeight="1">
      <c r="A77" s="58" t="s">
        <v>79</v>
      </c>
      <c r="H77"/>
      <c r="I77"/>
      <c r="J77"/>
      <c r="K77"/>
    </row>
    <row r="78" spans="1:11" ht="18" customHeight="1">
      <c r="A78" s="58" t="s">
        <v>86</v>
      </c>
      <c r="I78"/>
      <c r="J78"/>
      <c r="K78"/>
    </row>
    <row r="79" spans="1:11" ht="18" customHeight="1">
      <c r="A79" s="58" t="s">
        <v>87</v>
      </c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2024-03-07T18:31:45Z</dcterms:modified>
  <cp:category/>
  <cp:version/>
  <cp:contentType/>
  <cp:contentStatus/>
</cp:coreProperties>
</file>