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" yWindow="71" windowWidth="17929" windowHeight="8711" activeTab="0"/>
  </bookViews>
  <sheets>
    <sheet name="jan2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<sst xmlns="http://schemas.openxmlformats.org/spreadsheetml/2006/main" count="93" uniqueCount="90">
  <si>
    <t>DEMONSTRATIVO DE REMUNERAÇÃO DOS CONCESSIONÁRIOS - Grupo Local de Distribuição</t>
  </si>
  <si>
    <t>OPERAÇÃO DE 01 A 31/01/24 - VENCIMENTO 08/01 A 07/02/24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</si>
  <si>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</si>
  <si>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</si>
  <si>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</si>
  <si>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</si>
  <si>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</si>
  <si>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</si>
  <si>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</si>
  <si>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</si>
  <si>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</si>
  <si>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</si>
  <si>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</si>
  <si>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</si>
  <si>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</si>
  <si>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</si>
  <si>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</si>
  <si>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</si>
  <si>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</si>
  <si>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</si>
  <si>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</si>
  <si>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</si>
  <si>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</si>
  <si>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</si>
  <si>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</si>
  <si>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</si>
  <si>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</si>
  <si>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</si>
  <si>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</si>
  <si>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</si>
  <si>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Pagantes sem Bilhete Único (1.1.1. + 1.1.2.)</t>
  </si>
  <si>
    <t>1.1.1. Em dinheiro</t>
  </si>
  <si>
    <t>1.1.2. Outros Meios de Pagamento</t>
  </si>
  <si>
    <t>1.2. Créditos Eletrônicos (Bilhete Único) (1.2.1 + 1.2.2)</t>
  </si>
  <si>
    <t>1.2.1. Idosos</t>
  </si>
  <si>
    <t>1.2.2. Demais Créditos Eletrônicos</t>
  </si>
  <si>
    <t>2. Tarifa de Remuneração por Passageiro Transportado</t>
  </si>
  <si>
    <t>2.1 Tarifa de Remuneração por Passageiro Transportado - Combustível</t>
  </si>
  <si>
    <t>3. Fator de Transição na Remuneração (Cálculo diário - VER NOTA **)</t>
  </si>
  <si>
    <t>4. Remuneração Bruta do Operador (4.1 + 4.2 +....+ 4.9)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</si>
  <si>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</si>
  <si>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</si>
  <si>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</si>
  <si>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</si>
  <si>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</si>
  <si>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</si>
  <si>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</si>
  <si>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</si>
  <si>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</si>
  <si>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5.0. Remuneração Veículos Elétricos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</si>
  <si>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</si>
  <si>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</si>
  <si>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</si>
  <si>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</si>
  <si>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</si>
  <si>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</si>
  <si>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</si>
  <si>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</si>
  <si>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</si>
  <si>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Ajuste de Cronograma (+)</t>
  </si>
  <si>
    <t>5.2.7. Ajuste de Cronograma (-)</t>
  </si>
  <si>
    <t>5.2.8. Banco Luso Brasileiro</t>
  </si>
  <si>
    <t xml:space="preserve">5.2.9. Compromisso de Investimento </t>
  </si>
  <si>
    <t>5.2.10. Remuneração da Manutenção de Validadores</t>
  </si>
  <si>
    <t>5.2.11. Remuneração da Implantação de Validadores</t>
  </si>
  <si>
    <r>
      <t>5.3. Revisão de Remuneração pelo Transporte Coletivo</t>
    </r>
    <r>
      <rPr>
        <vertAlign val="superscript"/>
        <sz val="9"/>
        <color indexed="8"/>
        <rFont val="Calibri"/>
        <family val="2"/>
      </rPr>
      <t>(3)</t>
    </r>
  </si>
  <si>
    <r>
      <t>5.4. Revisão de Remuneração pelo Serviço Atende</t>
    </r>
    <r>
      <rPr>
        <vertAlign val="superscript"/>
        <sz val="9"/>
        <color indexed="8"/>
        <rFont val="Calibri"/>
        <family val="2"/>
      </rPr>
      <t>(4)</t>
    </r>
  </si>
  <si>
    <t>5.5. Auxílio ao Custeio das Pessoas Idosas (*)</t>
  </si>
  <si>
    <t>5.5.1. Ajuste - Redução do Uso de Recursos Municipais (-)</t>
  </si>
  <si>
    <t>5.5.2. Ajuste - Utilização de Recursos Federais (+)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</si>
  <si>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</si>
  <si>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</si>
  <si>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</si>
  <si>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</si>
  <si>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</si>
  <si>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</si>
  <si>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</si>
  <si>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</si>
  <si>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</si>
  <si>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</si>
  <si>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</si>
  <si>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</si>
  <si>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</si>
  <si>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</si>
  <si>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</si>
  <si>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r>
      <t xml:space="preserve">Nota: </t>
    </r>
    <r>
      <rPr>
        <vertAlign val="superscript"/>
        <sz val="12"/>
        <color indexed="8"/>
        <rFont val="Calibri"/>
        <family val="2"/>
      </rPr>
      <t>(*)</t>
    </r>
    <r>
      <rPr>
        <sz val="12"/>
        <color indexed="8"/>
        <rFont val="Calibri"/>
        <family val="2"/>
      </rPr>
      <t xml:space="preserve"> Portaria Interministerial MDR/MMFDH nº 9, de 26/08/22</t>
    </r>
  </si>
  <si>
    <r>
      <t xml:space="preserve">          </t>
    </r>
    <r>
      <rPr>
        <vertAlign val="superscript"/>
        <sz val="12"/>
        <color indexed="8"/>
        <rFont val="Calibri"/>
        <family val="2"/>
      </rPr>
      <t>(**)</t>
    </r>
    <r>
      <rPr>
        <sz val="12"/>
        <color indexed="8"/>
        <rFont val="Calibri"/>
        <family val="2"/>
      </rPr>
      <t xml:space="preserve">  Conforme previsto contratualmente, o cálculo do fator de transição é realizado diariamente, considerando as informações de passageiros e frota operacional em cada dia, não havendo cálculo mensal consolidado para o fator de transição. Os dados diários estão disponíveis nas planilhas respectivas para cada dia de operação.</t>
    </r>
  </si>
  <si>
    <r>
      <t xml:space="preserve">          </t>
    </r>
    <r>
      <rPr>
        <vertAlign val="superscript"/>
        <sz val="10"/>
        <color indexed="8"/>
        <rFont val="Calibri"/>
        <family val="2"/>
      </rPr>
      <t>(2)</t>
    </r>
    <r>
      <rPr>
        <vertAlign val="superscript"/>
        <sz val="9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Tarifa Zero nos dias  01, 07, 14, 21, 25 e 28/01/24.</t>
    </r>
  </si>
  <si>
    <r>
      <t xml:space="preserve">          </t>
    </r>
    <r>
      <rPr>
        <vertAlign val="superscript"/>
        <sz val="10"/>
        <color indexed="8"/>
        <rFont val="Calibri"/>
        <family val="2"/>
      </rPr>
      <t>(3)</t>
    </r>
    <r>
      <rPr>
        <sz val="12"/>
        <color indexed="8"/>
        <rFont val="Calibri"/>
        <family val="2"/>
      </rPr>
      <t xml:space="preserve"> Revisão equipamentos embarcados, lote D7, de junho a novembro/23; revisões passgeiros transportados, ar condicionado, fator de transição, remuneração veiculos elétricos, ARLA 32, e rede da madrugada, mês dezembro/23. Total de passageiros 1.069.768.</t>
    </r>
  </si>
  <si>
    <r>
      <t xml:space="preserve">          </t>
    </r>
    <r>
      <rPr>
        <vertAlign val="superscript"/>
        <sz val="12"/>
        <color indexed="8"/>
        <rFont val="Calibri"/>
        <family val="2"/>
      </rPr>
      <t>(4)</t>
    </r>
    <r>
      <rPr>
        <sz val="12"/>
        <color indexed="8"/>
        <rFont val="Calibri"/>
        <family val="2"/>
      </rPr>
      <t xml:space="preserve"> Revisão de remuneração do serviço atende, glosas de veículos e horas extras, dezembro/23.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</si>
</sst>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_([$R$ -416]* #,##0.0000_);_([$R$ -416]* \(#,##0.0000\);_([$R$ -416]* &quot;-&quot;??_);_(@_)"/>
  </numFmts>
  <fonts count="50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vertAlign val="superscript"/>
      <sz val="9"/>
      <color indexed="8"/>
      <name val="Calibri"/>
      <family val="2"/>
    </font>
    <font>
      <b/>
      <sz val="8"/>
      <color indexed="23"/>
      <name val="Arial"/>
      <family val="2"/>
    </font>
    <font>
      <vertAlign val="superscript"/>
      <sz val="12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6"/>
      <color theme="1"/>
      <name val="Calibri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0" fontId="36" fillId="0" borderId="4" applyAlignment="0">
      <protection/>
    </xf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1" fontId="22" fillId="0" borderId="0" applyBorder="0">
      <alignment/>
      <protection/>
    </xf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39" fillId="21" borderId="6" applyNumberFormat="0" applyAlignment="0" applyProtection="0"/>
    <xf numFmtId="164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4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44" fontId="21" fillId="33" borderId="11" xfId="46" applyFont="1" applyFill="1" applyBorder="1" applyAlignment="1">
      <alignment vertical="center"/>
    </xf>
    <xf numFmtId="1" fontId="21" fillId="33" borderId="11" xfId="49" applyFont="1" applyFill="1" applyBorder="1" applyAlignment="1">
      <alignment vertical="center"/>
      <protection/>
    </xf>
    <xf numFmtId="0" fontId="36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 indent="1"/>
    </xf>
    <xf numFmtId="165" fontId="36" fillId="0" borderId="1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6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6" fillId="0" borderId="4" xfId="53" applyNumberFormat="1" applyFont="1" applyFill="1" applyBorder="1" applyAlignment="1">
      <alignment vertical="center"/>
    </xf>
    <xf numFmtId="165" fontId="36" fillId="0" borderId="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6" fillId="0" borderId="4" xfId="0" applyFont="1" applyFill="1" applyBorder="1" applyAlignment="1">
      <alignment horizontal="left" vertical="center" indent="1"/>
    </xf>
    <xf numFmtId="166" fontId="36" fillId="0" borderId="4" xfId="46" applyNumberFormat="1" applyFont="1" applyFill="1" applyBorder="1" applyAlignment="1">
      <alignment horizontal="center" vertical="center"/>
    </xf>
    <xf numFmtId="164" fontId="48" fillId="0" borderId="4" xfId="46" applyNumberFormat="1" applyFont="1" applyFill="1" applyBorder="1" applyAlignment="1">
      <alignment vertical="center"/>
    </xf>
    <xf numFmtId="167" fontId="36" fillId="0" borderId="4" xfId="53" applyNumberFormat="1" applyFont="1" applyFill="1" applyBorder="1" applyAlignment="1">
      <alignment horizontal="center" vertical="center"/>
    </xf>
    <xf numFmtId="0" fontId="36" fillId="34" borderId="4" xfId="0" applyFont="1" applyFill="1" applyBorder="1" applyAlignment="1">
      <alignment horizontal="left" vertical="center" indent="2"/>
    </xf>
    <xf numFmtId="0" fontId="36" fillId="34" borderId="4" xfId="0" applyFont="1" applyFill="1" applyBorder="1" applyAlignment="1">
      <alignment vertical="center"/>
    </xf>
    <xf numFmtId="164" fontId="36" fillId="34" borderId="4" xfId="53" applyFont="1" applyFill="1" applyBorder="1" applyAlignment="1">
      <alignment vertical="center"/>
    </xf>
    <xf numFmtId="0" fontId="36" fillId="35" borderId="4" xfId="0" applyFont="1" applyFill="1" applyBorder="1" applyAlignment="1">
      <alignment horizontal="left" vertical="center" indent="1"/>
    </xf>
    <xf numFmtId="44" fontId="36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6" fillId="0" borderId="4" xfId="0" applyFont="1" applyFill="1" applyBorder="1" applyAlignment="1">
      <alignment horizontal="left" vertical="center" indent="2"/>
    </xf>
    <xf numFmtId="168" fontId="36" fillId="0" borderId="4" xfId="46" applyNumberFormat="1" applyFont="1" applyFill="1" applyBorder="1" applyAlignment="1">
      <alignment horizontal="center" vertical="center"/>
    </xf>
    <xf numFmtId="43" fontId="0" fillId="0" borderId="0" xfId="0" applyNumberFormat="1" applyFont="1" applyFill="1" applyAlignment="1">
      <alignment vertical="center"/>
    </xf>
    <xf numFmtId="0" fontId="36" fillId="0" borderId="4" xfId="0" applyFont="1" applyFill="1" applyBorder="1" applyAlignment="1">
      <alignment horizontal="left" vertical="center" indent="3"/>
    </xf>
    <xf numFmtId="164" fontId="36" fillId="0" borderId="4" xfId="53" applyFont="1" applyFill="1" applyBorder="1" applyAlignment="1">
      <alignment vertical="center"/>
    </xf>
    <xf numFmtId="0" fontId="36" fillId="0" borderId="4" xfId="0" applyFont="1" applyFill="1" applyBorder="1" applyAlignment="1">
      <alignment vertical="center"/>
    </xf>
    <xf numFmtId="44" fontId="36" fillId="0" borderId="4" xfId="46" applyFont="1" applyFill="1" applyBorder="1" applyAlignment="1">
      <alignment horizontal="center" vertical="center"/>
    </xf>
    <xf numFmtId="168" fontId="36" fillId="0" borderId="4" xfId="46" applyNumberFormat="1" applyFont="1" applyFill="1" applyBorder="1" applyAlignment="1">
      <alignment vertical="center"/>
    </xf>
    <xf numFmtId="164" fontId="36" fillId="0" borderId="4" xfId="53" applyFont="1" applyFill="1" applyBorder="1" applyAlignment="1">
      <alignment horizontal="center" vertical="center"/>
    </xf>
    <xf numFmtId="164" fontId="36" fillId="0" borderId="4" xfId="46" applyNumberFormat="1" applyFont="1" applyFill="1" applyBorder="1" applyAlignment="1">
      <alignment vertical="center"/>
    </xf>
    <xf numFmtId="164" fontId="36" fillId="0" borderId="4" xfId="46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0" fillId="0" borderId="0" xfId="0" applyFill="1" applyAlignment="1">
      <alignment/>
    </xf>
    <xf numFmtId="164" fontId="23" fillId="0" borderId="4" xfId="46" applyNumberFormat="1" applyFont="1" applyFill="1" applyBorder="1" applyAlignment="1">
      <alignment vertical="center"/>
    </xf>
    <xf numFmtId="164" fontId="36" fillId="0" borderId="4" xfId="53" applyFont="1" applyFill="1" applyBorder="1" applyAlignment="1">
      <alignment horizontal="left" vertical="center" indent="2"/>
    </xf>
    <xf numFmtId="44" fontId="0" fillId="0" borderId="0" xfId="0" applyNumberFormat="1" applyFill="1" applyAlignment="1">
      <alignment/>
    </xf>
    <xf numFmtId="4" fontId="49" fillId="0" borderId="0" xfId="0" applyNumberFormat="1" applyFont="1" applyFill="1" applyAlignment="1">
      <alignment/>
    </xf>
    <xf numFmtId="44" fontId="36" fillId="0" borderId="4" xfId="46" applyFont="1" applyFill="1" applyBorder="1" applyAlignment="1">
      <alignment vertical="center"/>
    </xf>
    <xf numFmtId="44" fontId="0" fillId="0" borderId="0" xfId="0" applyNumberFormat="1" applyAlignment="1">
      <alignment/>
    </xf>
    <xf numFmtId="0" fontId="36" fillId="34" borderId="4" xfId="0" applyFont="1" applyFill="1" applyBorder="1" applyAlignment="1">
      <alignment horizontal="left" vertical="center" indent="1"/>
    </xf>
    <xf numFmtId="44" fontId="0" fillId="0" borderId="0" xfId="0" applyNumberFormat="1" applyFont="1" applyFill="1" applyAlignment="1">
      <alignment vertical="center"/>
    </xf>
    <xf numFmtId="0" fontId="36" fillId="0" borderId="13" xfId="0" applyFont="1" applyFill="1" applyBorder="1" applyAlignment="1">
      <alignment horizontal="left" vertical="center" indent="2"/>
    </xf>
    <xf numFmtId="44" fontId="36" fillId="0" borderId="13" xfId="0" applyNumberFormat="1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164" fontId="36" fillId="0" borderId="13" xfId="53" applyFont="1" applyFill="1" applyBorder="1" applyAlignment="1">
      <alignment vertical="center"/>
    </xf>
    <xf numFmtId="0" fontId="36" fillId="0" borderId="16" xfId="0" applyFont="1" applyFill="1" applyBorder="1" applyAlignment="1">
      <alignment horizontal="left" vertical="center" indent="2"/>
    </xf>
    <xf numFmtId="44" fontId="36" fillId="0" borderId="16" xfId="0" applyNumberFormat="1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164" fontId="36" fillId="0" borderId="16" xfId="53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indent="2"/>
    </xf>
    <xf numFmtId="164" fontId="0" fillId="0" borderId="14" xfId="46" applyNumberFormat="1" applyFont="1" applyFill="1" applyBorder="1" applyAlignment="1">
      <alignment vertical="center"/>
    </xf>
    <xf numFmtId="44" fontId="36" fillId="0" borderId="4" xfId="46" applyFont="1" applyBorder="1" applyAlignment="1">
      <alignment vertical="center"/>
    </xf>
    <xf numFmtId="164" fontId="36" fillId="0" borderId="4" xfId="46" applyNumberFormat="1" applyFont="1" applyBorder="1" applyAlignment="1">
      <alignment vertical="center"/>
    </xf>
    <xf numFmtId="164" fontId="36" fillId="0" borderId="13" xfId="46" applyNumberFormat="1" applyFont="1" applyBorder="1" applyAlignment="1">
      <alignment vertical="center"/>
    </xf>
    <xf numFmtId="168" fontId="36" fillId="0" borderId="13" xfId="46" applyNumberFormat="1" applyFont="1" applyFill="1" applyBorder="1" applyAlignment="1">
      <alignment vertical="center"/>
    </xf>
    <xf numFmtId="44" fontId="36" fillId="0" borderId="13" xfId="46" applyFont="1" applyFill="1" applyBorder="1" applyAlignment="1">
      <alignment vertical="center"/>
    </xf>
    <xf numFmtId="0" fontId="36" fillId="0" borderId="0" xfId="0" applyFont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1219200</xdr:colOff>
      <xdr:row>78</xdr:row>
      <xdr:rowOff>152400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488025"/>
          <a:ext cx="1219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ocaldedistribuicao-jan24%20-%20so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oma"/>
      <sheetName val="jan24"/>
    </sheetNames>
    <sheetDataSet>
      <sheetData sheetId="0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58091.56</v>
          </cell>
          <cell r="C61">
            <v>22954.09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259760.29</v>
          </cell>
          <cell r="E63">
            <v>0</v>
          </cell>
          <cell r="F63">
            <v>0</v>
          </cell>
          <cell r="G63">
            <v>0</v>
          </cell>
          <cell r="H63">
            <v>86559.29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81879.35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280214.21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379118.74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283530.54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304033.75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40915.54</v>
          </cell>
          <cell r="L69">
            <v>40850.27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187561.21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76235.1</v>
          </cell>
        </row>
      </sheetData>
      <sheetData sheetId="1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2035614.52</v>
          </cell>
          <cell r="C61">
            <v>1237964.01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448885.58</v>
          </cell>
          <cell r="C62">
            <v>513311.44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780775.84</v>
          </cell>
          <cell r="E63">
            <v>0</v>
          </cell>
          <cell r="F63">
            <v>0</v>
          </cell>
          <cell r="G63">
            <v>0</v>
          </cell>
          <cell r="H63">
            <v>227463.15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211691.98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839812.35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1191690.76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893708.5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811530.26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2200035.43</v>
          </cell>
          <cell r="L69">
            <v>1983586.99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551706.28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281767.21</v>
          </cell>
        </row>
      </sheetData>
      <sheetData sheetId="2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1051888.65</v>
          </cell>
          <cell r="C61">
            <v>650296.61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225585.84</v>
          </cell>
          <cell r="C62">
            <v>265036.6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825616.8</v>
          </cell>
          <cell r="E63">
            <v>0</v>
          </cell>
          <cell r="F63">
            <v>0</v>
          </cell>
          <cell r="G63">
            <v>0</v>
          </cell>
          <cell r="H63">
            <v>240803.49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244208.31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881023.27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1228309.19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926229.41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845219.9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1139626.26</v>
          </cell>
          <cell r="L69">
            <v>1041533.84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566107.98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287951.69</v>
          </cell>
        </row>
      </sheetData>
      <sheetData sheetId="3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1060724.22</v>
          </cell>
          <cell r="C61">
            <v>655727.68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227591.46</v>
          </cell>
          <cell r="C62">
            <v>267331.09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823773.03</v>
          </cell>
          <cell r="E63">
            <v>0</v>
          </cell>
          <cell r="F63">
            <v>0</v>
          </cell>
          <cell r="G63">
            <v>0</v>
          </cell>
          <cell r="H63">
            <v>248369.81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246450.21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889860.22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1236930.44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932753.24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847998.56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1139753.14</v>
          </cell>
          <cell r="L69">
            <v>1046297.35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568948.56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288740.95</v>
          </cell>
        </row>
      </sheetData>
      <sheetData sheetId="4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1044511.41</v>
          </cell>
          <cell r="C61">
            <v>644077.14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223911.26</v>
          </cell>
          <cell r="C62">
            <v>262409.02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810837.3</v>
          </cell>
          <cell r="E63">
            <v>0</v>
          </cell>
          <cell r="F63">
            <v>0</v>
          </cell>
          <cell r="G63">
            <v>0</v>
          </cell>
          <cell r="H63">
            <v>242456.82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245182.38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873413.34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1166060.77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922849.84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824707.71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1118286.69</v>
          </cell>
          <cell r="L69">
            <v>1025658.24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534134.68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279040.74</v>
          </cell>
        </row>
      </sheetData>
      <sheetData sheetId="5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70096.31</v>
          </cell>
          <cell r="C61">
            <v>43728.54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2725.01</v>
          </cell>
          <cell r="C62">
            <v>8776.69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614795.52</v>
          </cell>
          <cell r="E63">
            <v>0</v>
          </cell>
          <cell r="F63">
            <v>0</v>
          </cell>
          <cell r="G63">
            <v>0</v>
          </cell>
          <cell r="H63">
            <v>172944.07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184666.02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577169.95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817671.72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603085.78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539060.48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78966.82</v>
          </cell>
          <cell r="L69">
            <v>60740.76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374551.37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183105.53</v>
          </cell>
        </row>
      </sheetData>
      <sheetData sheetId="6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191103.5</v>
          </cell>
          <cell r="C61">
            <v>115308.37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30192.9</v>
          </cell>
          <cell r="C62">
            <v>39017.38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410934.11</v>
          </cell>
          <cell r="E63">
            <v>0</v>
          </cell>
          <cell r="F63">
            <v>0</v>
          </cell>
          <cell r="G63">
            <v>0</v>
          </cell>
          <cell r="H63">
            <v>125510.81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135018.63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456825.1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621987.15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423102.63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435896.9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207215.68</v>
          </cell>
          <cell r="L69">
            <v>157686.1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288254.86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120920.88</v>
          </cell>
        </row>
      </sheetData>
      <sheetData sheetId="7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64332.08</v>
          </cell>
          <cell r="C49">
            <v>9761.21</v>
          </cell>
          <cell r="D49">
            <v>-9194.46</v>
          </cell>
          <cell r="E49">
            <v>9605.43</v>
          </cell>
          <cell r="F49">
            <v>22868.63</v>
          </cell>
          <cell r="G49">
            <v>51827.4</v>
          </cell>
          <cell r="H49">
            <v>21815.22</v>
          </cell>
          <cell r="I49">
            <v>46133.11</v>
          </cell>
          <cell r="J49">
            <v>13186.81</v>
          </cell>
          <cell r="K49">
            <v>41691.68</v>
          </cell>
          <cell r="L49">
            <v>24324.1</v>
          </cell>
          <cell r="M49">
            <v>21535.08</v>
          </cell>
          <cell r="N49">
            <v>-8669.83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1103905.11</v>
          </cell>
          <cell r="C61">
            <v>636525.45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222790.27</v>
          </cell>
          <cell r="C62">
            <v>255094.76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797898.09</v>
          </cell>
          <cell r="E63">
            <v>0</v>
          </cell>
          <cell r="F63">
            <v>0</v>
          </cell>
          <cell r="G63">
            <v>0</v>
          </cell>
          <cell r="H63">
            <v>257713.55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255226.05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879304.85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1258326.53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963236.17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815120.11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1149626.41</v>
          </cell>
          <cell r="L69">
            <v>1042068.92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573283.06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272802.63</v>
          </cell>
        </row>
      </sheetData>
      <sheetData sheetId="8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58091.56</v>
          </cell>
          <cell r="C61">
            <v>22954.09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810166.19</v>
          </cell>
          <cell r="E63">
            <v>0</v>
          </cell>
          <cell r="F63">
            <v>0</v>
          </cell>
          <cell r="G63">
            <v>0</v>
          </cell>
          <cell r="H63">
            <v>240720.94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249612.7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876775.41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1218306.68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928688.55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811708.41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2247128.03</v>
          </cell>
          <cell r="L69">
            <v>2061743.81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559161.91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282581.64</v>
          </cell>
        </row>
      </sheetData>
      <sheetData sheetId="9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58091.56</v>
          </cell>
          <cell r="C61">
            <v>22954.09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817163</v>
          </cell>
          <cell r="E63">
            <v>0</v>
          </cell>
          <cell r="F63">
            <v>0</v>
          </cell>
          <cell r="G63">
            <v>0</v>
          </cell>
          <cell r="H63">
            <v>243238.81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248471.31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876342.54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1220833.17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931155.99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809519.48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1115107.02</v>
          </cell>
          <cell r="L69">
            <v>1028785.05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556118.69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282572.1</v>
          </cell>
        </row>
      </sheetData>
      <sheetData sheetId="10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58091.56</v>
          </cell>
          <cell r="C61">
            <v>22954.09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820030.12</v>
          </cell>
          <cell r="E63">
            <v>0</v>
          </cell>
          <cell r="F63">
            <v>0</v>
          </cell>
          <cell r="G63">
            <v>0</v>
          </cell>
          <cell r="H63">
            <v>243348.66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245491.73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877496.65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1223194.8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929559.8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821180.76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1123209.05</v>
          </cell>
          <cell r="L69">
            <v>1031649.57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558027.15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284633.09</v>
          </cell>
        </row>
      </sheetData>
      <sheetData sheetId="11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930787.89</v>
          </cell>
          <cell r="C61">
            <v>495377.9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198096.71</v>
          </cell>
          <cell r="C62">
            <v>199587.3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800295.15</v>
          </cell>
          <cell r="E63">
            <v>0</v>
          </cell>
          <cell r="F63">
            <v>0</v>
          </cell>
          <cell r="G63">
            <v>0</v>
          </cell>
          <cell r="H63">
            <v>242291.85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237347.44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872682.26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1108327.94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885496.95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817920.36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1125779.71</v>
          </cell>
          <cell r="L69">
            <v>1000305.57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545317.29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278585.89</v>
          </cell>
        </row>
      </sheetData>
      <sheetData sheetId="12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753937.73</v>
          </cell>
          <cell r="C61">
            <v>465885.03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157952.81</v>
          </cell>
          <cell r="C62">
            <v>187127.3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599932.08</v>
          </cell>
          <cell r="E63">
            <v>0</v>
          </cell>
          <cell r="F63">
            <v>0</v>
          </cell>
          <cell r="G63">
            <v>0</v>
          </cell>
          <cell r="H63">
            <v>165615.54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183368.01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599176.64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805088.43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610676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543721.29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48760.57</v>
          </cell>
          <cell r="L69">
            <v>57878.29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354486.17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179098.08</v>
          </cell>
        </row>
      </sheetData>
      <sheetData sheetId="13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565450.45</v>
          </cell>
          <cell r="C61">
            <v>347374.75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115167.35</v>
          </cell>
          <cell r="C62">
            <v>137059.65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418602.7</v>
          </cell>
          <cell r="E63">
            <v>0</v>
          </cell>
          <cell r="F63">
            <v>0</v>
          </cell>
          <cell r="G63">
            <v>0</v>
          </cell>
          <cell r="H63">
            <v>131539.19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140504.02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455380.2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615924.95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482081.71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452055.22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221722.21</v>
          </cell>
          <cell r="L69">
            <v>174170.42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287459.2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125225.2</v>
          </cell>
        </row>
      </sheetData>
      <sheetData sheetId="14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1040351.87</v>
          </cell>
          <cell r="C61">
            <v>626080.2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222967.07</v>
          </cell>
          <cell r="C62">
            <v>254805.77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797545.55</v>
          </cell>
          <cell r="E63">
            <v>0</v>
          </cell>
          <cell r="F63">
            <v>0</v>
          </cell>
          <cell r="G63">
            <v>0</v>
          </cell>
          <cell r="H63">
            <v>244334.07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242017.95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853279.02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1207551.74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889789.4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796931.24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1116691.12</v>
          </cell>
          <cell r="L69">
            <v>1008997.88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555906.92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281836.19</v>
          </cell>
        </row>
      </sheetData>
      <sheetData sheetId="15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1055020.2</v>
          </cell>
          <cell r="C61">
            <v>642144.03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226296.68</v>
          </cell>
          <cell r="C62">
            <v>261592.34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819380.42</v>
          </cell>
          <cell r="E63">
            <v>0</v>
          </cell>
          <cell r="F63">
            <v>0</v>
          </cell>
          <cell r="G63">
            <v>0</v>
          </cell>
          <cell r="H63">
            <v>247722.58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243853.74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879192.1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1218278.07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909292.53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792477.81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2256985.05</v>
          </cell>
          <cell r="L69">
            <v>2061824.2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546080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286496.41</v>
          </cell>
        </row>
      </sheetData>
      <sheetData sheetId="16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174535.28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1052645.27</v>
          </cell>
          <cell r="C61">
            <v>647939.25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225757.59</v>
          </cell>
          <cell r="C62">
            <v>264040.67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811237.64</v>
          </cell>
          <cell r="E63">
            <v>0</v>
          </cell>
          <cell r="F63">
            <v>0</v>
          </cell>
          <cell r="G63">
            <v>0</v>
          </cell>
          <cell r="H63">
            <v>417858.63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241752.23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877071.99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1217457.21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910419.95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795904.51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1128400.12</v>
          </cell>
          <cell r="L69">
            <v>1024213.66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543824.07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286153.24</v>
          </cell>
        </row>
      </sheetData>
      <sheetData sheetId="17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1054074.09</v>
          </cell>
          <cell r="C61">
            <v>637404.29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226081.92</v>
          </cell>
          <cell r="C62">
            <v>259589.91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816308.76</v>
          </cell>
          <cell r="E63">
            <v>0</v>
          </cell>
          <cell r="F63">
            <v>0</v>
          </cell>
          <cell r="G63">
            <v>0</v>
          </cell>
          <cell r="H63">
            <v>244432.97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243666.21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879436.53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1218394.72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917065.27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826637.19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1114203.07</v>
          </cell>
          <cell r="L69">
            <v>1022827.23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545325.97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286386.97</v>
          </cell>
        </row>
      </sheetData>
      <sheetData sheetId="18">
        <row r="48">
          <cell r="B48">
            <v>40361.06</v>
          </cell>
          <cell r="C48">
            <v>47533.83</v>
          </cell>
          <cell r="D48">
            <v>8451.51</v>
          </cell>
          <cell r="E48">
            <v>14492.69</v>
          </cell>
          <cell r="F48">
            <v>1262.02</v>
          </cell>
          <cell r="G48">
            <v>1943.83</v>
          </cell>
          <cell r="H48">
            <v>2046.98</v>
          </cell>
          <cell r="I48">
            <v>-8022.67</v>
          </cell>
          <cell r="J48">
            <v>129987.41</v>
          </cell>
          <cell r="K48">
            <v>8705.46</v>
          </cell>
          <cell r="L48">
            <v>4265.55</v>
          </cell>
          <cell r="M48">
            <v>737.58</v>
          </cell>
          <cell r="N48">
            <v>1365.88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1087577.23</v>
          </cell>
          <cell r="C61">
            <v>673931.59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233686.93</v>
          </cell>
          <cell r="C62">
            <v>275021.79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816717.11</v>
          </cell>
          <cell r="E63">
            <v>0</v>
          </cell>
          <cell r="F63">
            <v>0</v>
          </cell>
          <cell r="G63">
            <v>0</v>
          </cell>
          <cell r="H63">
            <v>246240.55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252788.65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909955.89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1203988.13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908844.5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948018.11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1522872.57</v>
          </cell>
          <cell r="L69">
            <v>1405991.6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560806.31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283446.59</v>
          </cell>
        </row>
      </sheetData>
      <sheetData sheetId="19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742618.52</v>
          </cell>
          <cell r="C61">
            <v>452263.93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155383.42</v>
          </cell>
          <cell r="C62">
            <v>181372.72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612269.42</v>
          </cell>
          <cell r="E63">
            <v>0</v>
          </cell>
          <cell r="F63">
            <v>0</v>
          </cell>
          <cell r="G63">
            <v>0</v>
          </cell>
          <cell r="H63">
            <v>171298.65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179123.32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467585.31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799569.64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590723.85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533229.55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47215.46</v>
          </cell>
          <cell r="L69">
            <v>40850.27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306514.28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176596.74</v>
          </cell>
        </row>
      </sheetData>
      <sheetData sheetId="20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509835.5</v>
          </cell>
          <cell r="C61">
            <v>302981.37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102543.1</v>
          </cell>
          <cell r="C62">
            <v>118304.56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402948.28</v>
          </cell>
          <cell r="E63">
            <v>0</v>
          </cell>
          <cell r="F63">
            <v>0</v>
          </cell>
          <cell r="G63">
            <v>0</v>
          </cell>
          <cell r="H63">
            <v>116048.44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131795.61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406473.86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570776.56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438203.47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394568.55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170841.54</v>
          </cell>
          <cell r="L69">
            <v>117162.13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221514.95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107583.97</v>
          </cell>
        </row>
      </sheetData>
      <sheetData sheetId="21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1050904.09</v>
          </cell>
          <cell r="C61">
            <v>622293.98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225362.35</v>
          </cell>
          <cell r="C62">
            <v>253206.18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813894.71</v>
          </cell>
          <cell r="E63">
            <v>0</v>
          </cell>
          <cell r="F63">
            <v>0</v>
          </cell>
          <cell r="G63">
            <v>0</v>
          </cell>
          <cell r="H63">
            <v>242571.67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242912.6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914922.66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1216843.17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918706.02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790816.44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1849281.93</v>
          </cell>
          <cell r="L69">
            <v>1734029.83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543763.98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282365.64</v>
          </cell>
        </row>
      </sheetData>
      <sheetData sheetId="22">
        <row r="48">
          <cell r="B48">
            <v>385644.92</v>
          </cell>
          <cell r="C48">
            <v>172051.27</v>
          </cell>
          <cell r="D48">
            <v>141776.07</v>
          </cell>
          <cell r="E48">
            <v>29942.03</v>
          </cell>
          <cell r="F48">
            <v>210811.38</v>
          </cell>
          <cell r="G48">
            <v>282278.61</v>
          </cell>
          <cell r="H48">
            <v>51009.54</v>
          </cell>
          <cell r="I48">
            <v>255729.03</v>
          </cell>
          <cell r="J48">
            <v>25151.11</v>
          </cell>
          <cell r="K48">
            <v>245702.21</v>
          </cell>
          <cell r="L48">
            <v>240425.05</v>
          </cell>
          <cell r="M48">
            <v>136058.58</v>
          </cell>
          <cell r="N48">
            <v>119841.2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1358209.96</v>
          </cell>
          <cell r="C61">
            <v>757644.61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295118.9</v>
          </cell>
          <cell r="C62">
            <v>310388.48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965941.37</v>
          </cell>
          <cell r="E63">
            <v>0</v>
          </cell>
          <cell r="F63">
            <v>0</v>
          </cell>
          <cell r="G63">
            <v>0</v>
          </cell>
          <cell r="H63">
            <v>295302.15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273063.75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1123755.11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1495743.92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1174684.55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826772.37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1342943.81</v>
          </cell>
          <cell r="L69">
            <v>1260845.31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687109.84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411304.99</v>
          </cell>
        </row>
      </sheetData>
      <sheetData sheetId="23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1063502.64</v>
          </cell>
          <cell r="C61">
            <v>645918.17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228222.15</v>
          </cell>
          <cell r="C62">
            <v>263186.81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832177.86</v>
          </cell>
          <cell r="E63">
            <v>0</v>
          </cell>
          <cell r="F63">
            <v>0</v>
          </cell>
          <cell r="G63">
            <v>0</v>
          </cell>
          <cell r="H63">
            <v>246588.98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251525.1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923640.57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1229323.91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927285.87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811218.52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1121938.97</v>
          </cell>
          <cell r="L69">
            <v>1039324.6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555062.84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289874.66</v>
          </cell>
        </row>
      </sheetData>
      <sheetData sheetId="24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627566.8</v>
          </cell>
          <cell r="C61">
            <v>394013.27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129267.39</v>
          </cell>
          <cell r="C62">
            <v>156763.27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520665.32</v>
          </cell>
          <cell r="E63">
            <v>0</v>
          </cell>
          <cell r="F63">
            <v>0</v>
          </cell>
          <cell r="G63">
            <v>0</v>
          </cell>
          <cell r="H63">
            <v>147964.84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156583.73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512876.82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692516.92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535488.23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489679.18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278359.15</v>
          </cell>
          <cell r="L69">
            <v>241045.18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334544.4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149389.22</v>
          </cell>
        </row>
      </sheetData>
      <sheetData sheetId="25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1046339.94</v>
          </cell>
          <cell r="C61">
            <v>644285.67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224326.32</v>
          </cell>
          <cell r="C62">
            <v>262497.13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804029.75</v>
          </cell>
          <cell r="E63">
            <v>0</v>
          </cell>
          <cell r="F63">
            <v>0</v>
          </cell>
          <cell r="G63">
            <v>0</v>
          </cell>
          <cell r="H63">
            <v>246381.73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230654.76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875747.69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1180450.38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925795.29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809090.07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1070487.8</v>
          </cell>
          <cell r="L69">
            <v>1020647.87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539000.13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273973.63</v>
          </cell>
        </row>
      </sheetData>
      <sheetData sheetId="26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788697.89</v>
          </cell>
          <cell r="C61">
            <v>478143.29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165843.16</v>
          </cell>
          <cell r="C62">
            <v>192306.11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635763.57</v>
          </cell>
          <cell r="E63">
            <v>0</v>
          </cell>
          <cell r="F63">
            <v>0</v>
          </cell>
          <cell r="G63">
            <v>0</v>
          </cell>
          <cell r="H63">
            <v>178174.32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192339.11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620913.38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840453.54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622764.94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558733.41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129996.03</v>
          </cell>
          <cell r="L69">
            <v>82877.5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371704.78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188652.51</v>
          </cell>
        </row>
      </sheetData>
      <sheetData sheetId="27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542459.62</v>
          </cell>
          <cell r="C61">
            <v>332700.4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109948.58</v>
          </cell>
          <cell r="C62">
            <v>130860.1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417189.32</v>
          </cell>
          <cell r="E63">
            <v>0</v>
          </cell>
          <cell r="F63">
            <v>0</v>
          </cell>
          <cell r="G63">
            <v>0</v>
          </cell>
          <cell r="H63">
            <v>115609.18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128202.51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427792.16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603505.83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395357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429379.92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210398.31</v>
          </cell>
          <cell r="L69">
            <v>160162.46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266653.11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115055.65</v>
          </cell>
        </row>
      </sheetData>
      <sheetData sheetId="28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4140217.3</v>
          </cell>
          <cell r="C61">
            <v>641892.67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926617.5</v>
          </cell>
          <cell r="C62">
            <v>261486.14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797362.4</v>
          </cell>
          <cell r="E63">
            <v>0</v>
          </cell>
          <cell r="F63">
            <v>0</v>
          </cell>
          <cell r="G63">
            <v>0</v>
          </cell>
          <cell r="H63">
            <v>244452.2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251615.18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877167.77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1224435.77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925447.74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802377.33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1085948.08</v>
          </cell>
          <cell r="L69">
            <v>1028528.73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557310.95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286573.79</v>
          </cell>
        </row>
      </sheetData>
      <sheetData sheetId="29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2119641.2</v>
          </cell>
          <cell r="C61">
            <v>647492.27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467959.12</v>
          </cell>
          <cell r="C62">
            <v>263851.84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814377.96</v>
          </cell>
          <cell r="E63">
            <v>0</v>
          </cell>
          <cell r="F63">
            <v>0</v>
          </cell>
          <cell r="G63">
            <v>0</v>
          </cell>
          <cell r="H63">
            <v>247716.13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249513.91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879766.11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1231831.13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939893.77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802442.53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2235069.4</v>
          </cell>
          <cell r="L69">
            <v>2075023.2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567699.93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291711.76</v>
          </cell>
        </row>
      </sheetData>
      <sheetData sheetId="30"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B51">
            <v>-0</v>
          </cell>
          <cell r="C51">
            <v>-0</v>
          </cell>
          <cell r="D51">
            <v>-0</v>
          </cell>
          <cell r="E51">
            <v>-0</v>
          </cell>
          <cell r="F51">
            <v>-0</v>
          </cell>
          <cell r="G51">
            <v>-0</v>
          </cell>
          <cell r="H51">
            <v>-0</v>
          </cell>
          <cell r="I51">
            <v>-0</v>
          </cell>
          <cell r="J51">
            <v>-0</v>
          </cell>
          <cell r="K51">
            <v>-0</v>
          </cell>
          <cell r="L51">
            <v>-0</v>
          </cell>
          <cell r="M51">
            <v>-0</v>
          </cell>
          <cell r="N51">
            <v>-0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61">
          <cell r="B61">
            <v>1060416.29</v>
          </cell>
          <cell r="C61">
            <v>648461.39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B62">
            <v>227521.57</v>
          </cell>
          <cell r="C62">
            <v>264261.26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B63">
            <v>0</v>
          </cell>
          <cell r="C63">
            <v>0</v>
          </cell>
          <cell r="D63">
            <v>813621.66</v>
          </cell>
          <cell r="E63">
            <v>0</v>
          </cell>
          <cell r="F63">
            <v>0</v>
          </cell>
          <cell r="G63">
            <v>0</v>
          </cell>
          <cell r="H63">
            <v>249703.54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250297.25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884046.81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1230013.31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935694.34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805618.31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  <row r="69"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1111953.97</v>
          </cell>
          <cell r="L69">
            <v>1034666.09</v>
          </cell>
          <cell r="M69">
            <v>0</v>
          </cell>
          <cell r="N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566066.1</v>
          </cell>
          <cell r="N70">
            <v>0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289070.73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3">
    <pageSetUpPr fitToPage="1"/>
  </sheetPr>
  <dimension ref="A1:Z10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2" customWidth="1"/>
    <col min="2" max="3" width="18.375" style="2" customWidth="1"/>
    <col min="4" max="4" width="17.125" style="2" customWidth="1"/>
    <col min="5" max="5" width="16.25390625" style="2" customWidth="1"/>
    <col min="6" max="6" width="16.625" style="2" customWidth="1"/>
    <col min="7" max="7" width="17.50390625" style="2" customWidth="1"/>
    <col min="8" max="9" width="17.00390625" style="2" customWidth="1"/>
    <col min="10" max="10" width="17.50390625" style="2" customWidth="1"/>
    <col min="11" max="11" width="17.625" style="2" customWidth="1"/>
    <col min="12" max="12" width="16.875" style="2" customWidth="1"/>
    <col min="13" max="13" width="17.375" style="2" customWidth="1"/>
    <col min="14" max="14" width="19.50390625" style="2" bestFit="1" customWidth="1"/>
    <col min="15" max="15" width="18.00390625" style="2" customWidth="1"/>
    <col min="16" max="16" width="10.25390625" style="2" bestFit="1" customWidth="1"/>
    <col min="17" max="17" width="17.125" style="2" bestFit="1" customWidth="1"/>
    <col min="18" max="18" width="12.625" style="2" bestFit="1" customWidth="1"/>
    <col min="19" max="19" width="11.50390625" style="2" bestFit="1" customWidth="1"/>
    <col min="20" max="20" width="9.75390625" style="2" bestFit="1" customWidth="1"/>
    <col min="21" max="21" width="16.25390625" style="2" bestFit="1" customWidth="1"/>
    <col min="22" max="22" width="11.375" style="2" bestFit="1" customWidth="1"/>
    <col min="23" max="23" width="13.125" style="2" bestFit="1" customWidth="1"/>
    <col min="24" max="16384" width="9.00390625" style="2" customWidth="1"/>
  </cols>
  <sheetData>
    <row r="1" spans="1:15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25" customHeight="1">
      <c r="A3" s="4"/>
      <c r="B3" s="4"/>
      <c r="C3" s="5"/>
      <c r="E3" s="4"/>
      <c r="F3" s="4" t="s">
        <v>2</v>
      </c>
      <c r="G3" s="5">
        <v>4.4</v>
      </c>
      <c r="H3" s="6"/>
      <c r="I3" s="6"/>
      <c r="J3" s="6"/>
      <c r="K3" s="6"/>
      <c r="L3" s="6"/>
      <c r="M3" s="6"/>
      <c r="N3" s="6"/>
      <c r="O3" s="4"/>
    </row>
    <row r="4" spans="1:15" ht="21" customHeight="1">
      <c r="A4" s="7" t="s">
        <v>3</v>
      </c>
      <c r="B4" s="7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 t="s">
        <v>5</v>
      </c>
    </row>
    <row r="5" spans="1:15" ht="42" customHeight="1">
      <c r="A5" s="7"/>
      <c r="B5" s="9" t="s">
        <v>6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7</v>
      </c>
      <c r="I5" s="9" t="s">
        <v>11</v>
      </c>
      <c r="J5" s="9" t="s">
        <v>12</v>
      </c>
      <c r="K5" s="9" t="s">
        <v>13</v>
      </c>
      <c r="L5" s="9" t="s">
        <v>13</v>
      </c>
      <c r="M5" s="9" t="s">
        <v>14</v>
      </c>
      <c r="N5" s="9" t="s">
        <v>15</v>
      </c>
      <c r="O5" s="7"/>
    </row>
    <row r="6" spans="1:15" ht="20.25" customHeight="1">
      <c r="A6" s="7"/>
      <c r="B6" s="10" t="s">
        <v>16</v>
      </c>
      <c r="C6" s="10" t="s">
        <v>17</v>
      </c>
      <c r="D6" s="10" t="s">
        <v>18</v>
      </c>
      <c r="E6" s="10" t="s">
        <v>19</v>
      </c>
      <c r="F6" s="10" t="s">
        <v>20</v>
      </c>
      <c r="G6" s="10" t="s">
        <v>21</v>
      </c>
      <c r="H6" s="11" t="s">
        <v>22</v>
      </c>
      <c r="I6" s="11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0" t="s">
        <v>28</v>
      </c>
      <c r="O6" s="7"/>
    </row>
    <row r="7" spans="1:26" ht="18.75" customHeight="1">
      <c r="A7" s="12" t="s">
        <v>29</v>
      </c>
      <c r="B7" s="13">
        <f aca="true" t="shared" si="0" ref="B7:O7">B8+B11</f>
        <v>8820614</v>
      </c>
      <c r="C7" s="13">
        <f t="shared" si="0"/>
        <v>5928341</v>
      </c>
      <c r="D7" s="13">
        <f t="shared" si="0"/>
        <v>5648400</v>
      </c>
      <c r="E7" s="13">
        <f t="shared" si="0"/>
        <v>1552620</v>
      </c>
      <c r="F7" s="13">
        <f t="shared" si="0"/>
        <v>4930164</v>
      </c>
      <c r="G7" s="13">
        <f t="shared" si="0"/>
        <v>8403754</v>
      </c>
      <c r="H7" s="13">
        <f t="shared" si="0"/>
        <v>1114376</v>
      </c>
      <c r="I7" s="13">
        <f t="shared" si="0"/>
        <v>6596837</v>
      </c>
      <c r="J7" s="13">
        <f t="shared" si="0"/>
        <v>5015098</v>
      </c>
      <c r="K7" s="13">
        <f t="shared" si="0"/>
        <v>7768377</v>
      </c>
      <c r="L7" s="13">
        <f t="shared" si="0"/>
        <v>5867377</v>
      </c>
      <c r="M7" s="13">
        <f t="shared" si="0"/>
        <v>2951677</v>
      </c>
      <c r="N7" s="13">
        <f t="shared" si="0"/>
        <v>1934817</v>
      </c>
      <c r="O7" s="13">
        <f t="shared" si="0"/>
        <v>66532452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4" t="s">
        <v>30</v>
      </c>
      <c r="B8" s="15">
        <f aca="true" t="shared" si="1" ref="B8:O8">B9+B10</f>
        <v>238578</v>
      </c>
      <c r="C8" s="15">
        <f t="shared" si="1"/>
        <v>231443</v>
      </c>
      <c r="D8" s="15">
        <f t="shared" si="1"/>
        <v>136426</v>
      </c>
      <c r="E8" s="15">
        <f t="shared" si="1"/>
        <v>45661</v>
      </c>
      <c r="F8" s="15">
        <f t="shared" si="1"/>
        <v>145795</v>
      </c>
      <c r="G8" s="15">
        <f t="shared" si="1"/>
        <v>292218</v>
      </c>
      <c r="H8" s="15">
        <f t="shared" si="1"/>
        <v>42323</v>
      </c>
      <c r="I8" s="15">
        <f t="shared" si="1"/>
        <v>318154</v>
      </c>
      <c r="J8" s="15">
        <f t="shared" si="1"/>
        <v>184313</v>
      </c>
      <c r="K8" s="15">
        <f t="shared" si="1"/>
        <v>122745</v>
      </c>
      <c r="L8" s="15">
        <f t="shared" si="1"/>
        <v>84328</v>
      </c>
      <c r="M8" s="15">
        <f t="shared" si="1"/>
        <v>121927</v>
      </c>
      <c r="N8" s="15">
        <f t="shared" si="1"/>
        <v>82944</v>
      </c>
      <c r="O8" s="15">
        <f t="shared" si="1"/>
        <v>2046855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6" t="s">
        <v>31</v>
      </c>
      <c r="B9" s="15">
        <v>238578</v>
      </c>
      <c r="C9" s="15">
        <v>231443</v>
      </c>
      <c r="D9" s="15">
        <v>136426</v>
      </c>
      <c r="E9" s="15">
        <v>45661</v>
      </c>
      <c r="F9" s="15">
        <v>145795</v>
      </c>
      <c r="G9" s="15">
        <v>292218</v>
      </c>
      <c r="H9" s="15">
        <v>42323</v>
      </c>
      <c r="I9" s="15">
        <v>318154</v>
      </c>
      <c r="J9" s="15">
        <v>184313</v>
      </c>
      <c r="K9" s="15">
        <v>122739</v>
      </c>
      <c r="L9" s="15">
        <v>84235</v>
      </c>
      <c r="M9" s="15">
        <v>121927</v>
      </c>
      <c r="N9" s="15">
        <v>82586</v>
      </c>
      <c r="O9" s="15">
        <f>SUM(B9:N9)</f>
        <v>2046398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32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6</v>
      </c>
      <c r="L10" s="17">
        <v>93</v>
      </c>
      <c r="M10" s="17">
        <v>0</v>
      </c>
      <c r="N10" s="17">
        <v>358</v>
      </c>
      <c r="O10" s="15">
        <f>SUM(B10:N10)</f>
        <v>457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4" t="s">
        <v>33</v>
      </c>
      <c r="B11" s="17">
        <v>8582036</v>
      </c>
      <c r="C11" s="17">
        <v>5696898</v>
      </c>
      <c r="D11" s="17">
        <v>5511974</v>
      </c>
      <c r="E11" s="17">
        <v>1506959</v>
      </c>
      <c r="F11" s="17">
        <v>4784369</v>
      </c>
      <c r="G11" s="17">
        <v>8111536</v>
      </c>
      <c r="H11" s="17">
        <v>1072053</v>
      </c>
      <c r="I11" s="17">
        <v>6278683</v>
      </c>
      <c r="J11" s="17">
        <v>4830785</v>
      </c>
      <c r="K11" s="17">
        <v>7645632</v>
      </c>
      <c r="L11" s="17">
        <v>5783049</v>
      </c>
      <c r="M11" s="17">
        <v>2829750</v>
      </c>
      <c r="N11" s="17">
        <v>1851873</v>
      </c>
      <c r="O11" s="15">
        <f>SUM(B11:N11)</f>
        <v>64485597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34</v>
      </c>
      <c r="B12" s="17">
        <v>677271</v>
      </c>
      <c r="C12" s="17">
        <v>565353</v>
      </c>
      <c r="D12" s="17">
        <v>456872</v>
      </c>
      <c r="E12" s="17">
        <v>178270</v>
      </c>
      <c r="F12" s="17">
        <v>483139</v>
      </c>
      <c r="G12" s="17">
        <v>858662</v>
      </c>
      <c r="H12" s="17">
        <v>119948</v>
      </c>
      <c r="I12" s="17">
        <v>654250</v>
      </c>
      <c r="J12" s="17">
        <v>449465</v>
      </c>
      <c r="K12" s="17">
        <v>569421</v>
      </c>
      <c r="L12" s="17">
        <v>420848</v>
      </c>
      <c r="M12" s="17">
        <v>160409</v>
      </c>
      <c r="N12" s="17">
        <v>87065</v>
      </c>
      <c r="O12" s="15">
        <f>SUM(B12:N12)</f>
        <v>5680973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6" t="s">
        <v>35</v>
      </c>
      <c r="B13" s="18">
        <v>7904765</v>
      </c>
      <c r="C13" s="18">
        <v>5131545</v>
      </c>
      <c r="D13" s="18">
        <v>5055102</v>
      </c>
      <c r="E13" s="18">
        <v>1328689</v>
      </c>
      <c r="F13" s="18">
        <v>4301230</v>
      </c>
      <c r="G13" s="18">
        <v>7252874</v>
      </c>
      <c r="H13" s="18">
        <v>952105</v>
      </c>
      <c r="I13" s="18">
        <v>5624433</v>
      </c>
      <c r="J13" s="18">
        <v>4381320</v>
      </c>
      <c r="K13" s="18">
        <v>7076211</v>
      </c>
      <c r="L13" s="18">
        <v>5362201</v>
      </c>
      <c r="M13" s="18">
        <v>2669341</v>
      </c>
      <c r="N13" s="18">
        <v>1764808</v>
      </c>
      <c r="O13" s="15">
        <f>SUM(B13:N13)</f>
        <v>58804624</v>
      </c>
      <c r="P13" s="19"/>
    </row>
    <row r="14" spans="1:15" ht="15" customHeight="1">
      <c r="A14" s="14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5"/>
    </row>
    <row r="15" spans="1:26" ht="18.75" customHeight="1">
      <c r="A15" s="20" t="s">
        <v>36</v>
      </c>
      <c r="B15" s="21">
        <v>2.952</v>
      </c>
      <c r="C15" s="21">
        <v>3.0496</v>
      </c>
      <c r="D15" s="21">
        <v>2.6745</v>
      </c>
      <c r="E15" s="21">
        <v>4.569</v>
      </c>
      <c r="F15" s="21">
        <v>3.0999</v>
      </c>
      <c r="G15" s="21">
        <v>2.5506</v>
      </c>
      <c r="H15" s="21">
        <v>3.4246</v>
      </c>
      <c r="I15" s="21">
        <v>3.0281</v>
      </c>
      <c r="J15" s="21">
        <v>3.0457</v>
      </c>
      <c r="K15" s="21">
        <v>2.8789</v>
      </c>
      <c r="L15" s="21">
        <v>3.278</v>
      </c>
      <c r="M15" s="21">
        <v>3.7825</v>
      </c>
      <c r="N15" s="21">
        <v>3.4167</v>
      </c>
      <c r="O15" s="22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20" t="s">
        <v>37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2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20" t="s">
        <v>38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2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</row>
    <row r="20" spans="1:23" ht="18.75" customHeight="1">
      <c r="A20" s="27" t="s">
        <v>39</v>
      </c>
      <c r="B20" s="28">
        <f>SUM(B21:B31)</f>
        <v>35332348.57000001</v>
      </c>
      <c r="C20" s="28">
        <f aca="true" t="shared" si="2" ref="C20:O20">SUM(C21:C31)</f>
        <v>25190318.970000003</v>
      </c>
      <c r="D20" s="28">
        <f t="shared" si="2"/>
        <v>22572961.069999997</v>
      </c>
      <c r="E20" s="28">
        <f t="shared" si="2"/>
        <v>6848449.22</v>
      </c>
      <c r="F20" s="28">
        <f t="shared" si="2"/>
        <v>23956646.78</v>
      </c>
      <c r="G20" s="28">
        <f t="shared" si="2"/>
        <v>33598814.779999994</v>
      </c>
      <c r="H20" s="28">
        <f t="shared" si="2"/>
        <v>6707790.85</v>
      </c>
      <c r="I20" s="28">
        <f t="shared" si="2"/>
        <v>25711093.100000005</v>
      </c>
      <c r="J20" s="28">
        <f t="shared" si="2"/>
        <v>22537210.109999992</v>
      </c>
      <c r="K20" s="28">
        <f t="shared" si="2"/>
        <v>30652571.230000004</v>
      </c>
      <c r="L20" s="28">
        <f t="shared" si="2"/>
        <v>27895088.260000005</v>
      </c>
      <c r="M20" s="28">
        <f t="shared" si="2"/>
        <v>15361795.72</v>
      </c>
      <c r="N20" s="28">
        <f t="shared" si="2"/>
        <v>7763670.929999998</v>
      </c>
      <c r="O20" s="28">
        <f t="shared" si="2"/>
        <v>284128759.59</v>
      </c>
      <c r="Q20" s="29"/>
      <c r="R20" s="29"/>
      <c r="S20" s="29"/>
      <c r="T20" s="29"/>
      <c r="U20" s="29"/>
      <c r="V20" s="29"/>
      <c r="W20" s="29"/>
    </row>
    <row r="21" spans="1:15" ht="18.75" customHeight="1">
      <c r="A21" s="30" t="s">
        <v>40</v>
      </c>
      <c r="B21" s="31">
        <v>26038452.550000004</v>
      </c>
      <c r="C21" s="31">
        <v>18079068.730000004</v>
      </c>
      <c r="D21" s="31">
        <v>15106645.82</v>
      </c>
      <c r="E21" s="31">
        <v>7093920.81</v>
      </c>
      <c r="F21" s="31">
        <v>15283015.379999999</v>
      </c>
      <c r="G21" s="31">
        <v>21434614.949999996</v>
      </c>
      <c r="H21" s="31">
        <v>3816292.07</v>
      </c>
      <c r="I21" s="31">
        <v>19975882.120000005</v>
      </c>
      <c r="J21" s="31">
        <v>15274483.969999995</v>
      </c>
      <c r="K21" s="31">
        <v>22364380.55</v>
      </c>
      <c r="L21" s="31">
        <v>19233261.820000004</v>
      </c>
      <c r="M21" s="31">
        <v>11164718.299999999</v>
      </c>
      <c r="N21" s="31">
        <v>6610689.239999999</v>
      </c>
      <c r="O21" s="31">
        <f aca="true" t="shared" si="3" ref="O21:O29">SUM(B21:N21)</f>
        <v>201475426.31000003</v>
      </c>
    </row>
    <row r="22" spans="1:23" ht="18.75" customHeight="1">
      <c r="A22" s="30" t="s">
        <v>41</v>
      </c>
      <c r="B22" s="31">
        <v>5712518.909999999</v>
      </c>
      <c r="C22" s="31">
        <v>5145819.53</v>
      </c>
      <c r="D22" s="31">
        <v>6045730.430000001</v>
      </c>
      <c r="E22" s="31">
        <v>-881567.2400000002</v>
      </c>
      <c r="F22" s="31">
        <v>6718170.2700000005</v>
      </c>
      <c r="G22" s="31">
        <v>9202108.540000001</v>
      </c>
      <c r="H22" s="31">
        <v>1875663.6400000001</v>
      </c>
      <c r="I22" s="31">
        <v>3154584.3500000006</v>
      </c>
      <c r="J22" s="31">
        <v>5407416.28</v>
      </c>
      <c r="K22" s="31">
        <v>4436419.050000001</v>
      </c>
      <c r="L22" s="31">
        <v>5032864.960000001</v>
      </c>
      <c r="M22" s="31">
        <v>2572398.88</v>
      </c>
      <c r="N22" s="31">
        <v>419493.17</v>
      </c>
      <c r="O22" s="31">
        <f t="shared" si="3"/>
        <v>54841620.77000001</v>
      </c>
      <c r="W22" s="32"/>
    </row>
    <row r="23" spans="1:15" ht="18.75" customHeight="1">
      <c r="A23" s="30" t="s">
        <v>42</v>
      </c>
      <c r="B23" s="31">
        <v>1589190.8399999999</v>
      </c>
      <c r="C23" s="31">
        <v>1083884.4200000002</v>
      </c>
      <c r="D23" s="31">
        <v>807044.9999999998</v>
      </c>
      <c r="E23" s="31">
        <v>291191.31999999995</v>
      </c>
      <c r="F23" s="31">
        <v>1018561.14</v>
      </c>
      <c r="G23" s="31">
        <v>1535031.2199999995</v>
      </c>
      <c r="H23" s="31">
        <v>203407.58999999997</v>
      </c>
      <c r="I23" s="31">
        <v>1143126.9300000002</v>
      </c>
      <c r="J23" s="31">
        <v>946773.0900000001</v>
      </c>
      <c r="K23" s="31">
        <v>1416487.2600000002</v>
      </c>
      <c r="L23" s="31">
        <v>1321885.1500000001</v>
      </c>
      <c r="M23" s="31">
        <v>636556.93</v>
      </c>
      <c r="N23" s="31">
        <v>397319.51999999996</v>
      </c>
      <c r="O23" s="31">
        <f t="shared" si="3"/>
        <v>12390460.409999998</v>
      </c>
    </row>
    <row r="24" spans="1:15" ht="18.75" customHeight="1">
      <c r="A24" s="30" t="s">
        <v>43</v>
      </c>
      <c r="B24" s="31">
        <v>109743.12000000004</v>
      </c>
      <c r="C24" s="31">
        <v>109743.12000000004</v>
      </c>
      <c r="D24" s="31">
        <v>54871.56000000002</v>
      </c>
      <c r="E24" s="31">
        <v>54871.56000000002</v>
      </c>
      <c r="F24" s="31">
        <v>54871.56000000002</v>
      </c>
      <c r="G24" s="31">
        <v>54871.56000000002</v>
      </c>
      <c r="H24" s="31">
        <v>54871.56000000002</v>
      </c>
      <c r="I24" s="31">
        <v>109743.12000000004</v>
      </c>
      <c r="J24" s="31">
        <v>54871.56000000002</v>
      </c>
      <c r="K24" s="31">
        <v>54871.56000000002</v>
      </c>
      <c r="L24" s="31">
        <v>54871.56000000002</v>
      </c>
      <c r="M24" s="31">
        <v>54871.56000000002</v>
      </c>
      <c r="N24" s="31">
        <v>54871.56000000002</v>
      </c>
      <c r="O24" s="31">
        <f t="shared" si="3"/>
        <v>877944.9600000004</v>
      </c>
    </row>
    <row r="25" spans="1:15" ht="18.75" customHeight="1">
      <c r="A25" s="30" t="s">
        <v>44</v>
      </c>
      <c r="B25" s="31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f t="shared" si="3"/>
        <v>0</v>
      </c>
    </row>
    <row r="26" spans="1:26" ht="18.75" customHeight="1">
      <c r="A26" s="30" t="s">
        <v>45</v>
      </c>
      <c r="B26" s="31">
        <v>36242.8</v>
      </c>
      <c r="C26" s="31">
        <v>26453.73999999999</v>
      </c>
      <c r="D26" s="31">
        <v>23934.96</v>
      </c>
      <c r="E26" s="31">
        <v>7158.700000000002</v>
      </c>
      <c r="F26" s="31">
        <v>24825.420000000006</v>
      </c>
      <c r="G26" s="31">
        <v>34652.590000000004</v>
      </c>
      <c r="H26" s="31">
        <v>6385.379999999999</v>
      </c>
      <c r="I26" s="31">
        <v>26047.98</v>
      </c>
      <c r="J26" s="31">
        <v>23542.869999999995</v>
      </c>
      <c r="K26" s="31">
        <v>32044.00000000001</v>
      </c>
      <c r="L26" s="31">
        <v>28806.36</v>
      </c>
      <c r="M26" s="31">
        <v>15452.890000000003</v>
      </c>
      <c r="N26" s="31">
        <v>7874.959999999999</v>
      </c>
      <c r="O26" s="31">
        <f t="shared" si="3"/>
        <v>293422.65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30" t="s">
        <v>46</v>
      </c>
      <c r="B27" s="31">
        <v>30934.28000000001</v>
      </c>
      <c r="C27" s="31">
        <v>23030.830000000005</v>
      </c>
      <c r="D27" s="31">
        <v>20200.220000000005</v>
      </c>
      <c r="E27" s="31">
        <v>6169.620000000004</v>
      </c>
      <c r="F27" s="31">
        <v>20327.320000000003</v>
      </c>
      <c r="G27" s="31">
        <v>27383.849999999988</v>
      </c>
      <c r="H27" s="31">
        <v>5070.979999999999</v>
      </c>
      <c r="I27" s="31">
        <v>21426.580000000005</v>
      </c>
      <c r="J27" s="31">
        <v>20200.220000000005</v>
      </c>
      <c r="K27" s="31">
        <v>26750.51999999998</v>
      </c>
      <c r="L27" s="31">
        <v>23368.730000000018</v>
      </c>
      <c r="M27" s="31">
        <v>13227.700000000006</v>
      </c>
      <c r="N27" s="31">
        <v>6930.669999999997</v>
      </c>
      <c r="O27" s="31">
        <f t="shared" si="3"/>
        <v>245021.52000000005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30" t="s">
        <v>47</v>
      </c>
      <c r="B28" s="31">
        <v>14427.709999999997</v>
      </c>
      <c r="C28" s="31">
        <v>10741.810000000005</v>
      </c>
      <c r="D28" s="31">
        <v>9421.52</v>
      </c>
      <c r="E28" s="31">
        <v>2877.729999999999</v>
      </c>
      <c r="F28" s="31">
        <v>9480.419999999996</v>
      </c>
      <c r="G28" s="31">
        <v>12772</v>
      </c>
      <c r="H28" s="31">
        <v>2365.3</v>
      </c>
      <c r="I28" s="31">
        <v>9933.95</v>
      </c>
      <c r="J28" s="31">
        <v>9559.470000000001</v>
      </c>
      <c r="K28" s="31">
        <v>12298.939999999995</v>
      </c>
      <c r="L28" s="31">
        <v>10899.600000000006</v>
      </c>
      <c r="M28" s="31">
        <v>6169.310000000004</v>
      </c>
      <c r="N28" s="31">
        <v>3232.37</v>
      </c>
      <c r="O28" s="31">
        <f t="shared" si="3"/>
        <v>114180.13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30" t="s">
        <v>48</v>
      </c>
      <c r="B29" s="31">
        <v>1800838.360000001</v>
      </c>
      <c r="C29" s="31">
        <v>711576.79</v>
      </c>
      <c r="D29" s="31">
        <v>505111.56000000035</v>
      </c>
      <c r="E29" s="31">
        <v>273826.7199999999</v>
      </c>
      <c r="F29" s="31">
        <v>827395.2700000003</v>
      </c>
      <c r="G29" s="31">
        <v>1297380.0699999994</v>
      </c>
      <c r="H29" s="31">
        <v>743734.3300000004</v>
      </c>
      <c r="I29" s="31">
        <v>1270348.0699999994</v>
      </c>
      <c r="J29" s="31">
        <v>800362.6500000004</v>
      </c>
      <c r="K29" s="31">
        <v>1268381.7400000005</v>
      </c>
      <c r="L29" s="31">
        <v>1266358.3700000003</v>
      </c>
      <c r="M29" s="31">
        <v>898400.1500000005</v>
      </c>
      <c r="N29" s="31">
        <v>263259.4399999999</v>
      </c>
      <c r="O29" s="31">
        <f t="shared" si="3"/>
        <v>11926973.520000003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30" t="s">
        <v>49</v>
      </c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1040937.6100000001</v>
      </c>
      <c r="L30" s="31">
        <v>922771.7099999998</v>
      </c>
      <c r="M30" s="31">
        <v>0</v>
      </c>
      <c r="N30" s="31">
        <v>0</v>
      </c>
      <c r="O30" s="31">
        <f>SUM(B30:N30)</f>
        <v>1963709.3199999998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33"/>
      <c r="B31" s="34"/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6"/>
      <c r="P31" s="19"/>
    </row>
    <row r="32" spans="1:15" ht="18.75" customHeight="1">
      <c r="A32" s="20" t="s">
        <v>50</v>
      </c>
      <c r="B32" s="31">
        <f>+B33+B35+B48+B49+B50+B55-B56</f>
        <v>293918.8300000007</v>
      </c>
      <c r="C32" s="31">
        <f aca="true" t="shared" si="4" ref="C32:O32">+C33+C35+C48+C49+C50+C55-C56</f>
        <v>-3902360.43</v>
      </c>
      <c r="D32" s="31">
        <f t="shared" si="4"/>
        <v>-490949.74</v>
      </c>
      <c r="E32" s="31">
        <f t="shared" si="4"/>
        <v>-177625.45999999996</v>
      </c>
      <c r="F32" s="31">
        <f t="shared" si="4"/>
        <v>-407545.96999999986</v>
      </c>
      <c r="G32" s="31">
        <f t="shared" si="4"/>
        <v>-1125909.5300000003</v>
      </c>
      <c r="H32" s="31">
        <f t="shared" si="4"/>
        <v>63185.82000000001</v>
      </c>
      <c r="I32" s="31">
        <f t="shared" si="4"/>
        <v>-1129481.3299999998</v>
      </c>
      <c r="J32" s="31">
        <f t="shared" si="4"/>
        <v>-643641.8699999999</v>
      </c>
      <c r="K32" s="31">
        <f t="shared" si="4"/>
        <v>97147.75</v>
      </c>
      <c r="L32" s="31">
        <f t="shared" si="4"/>
        <v>216884.70000000004</v>
      </c>
      <c r="M32" s="31">
        <f t="shared" si="4"/>
        <v>-587788.67</v>
      </c>
      <c r="N32" s="31">
        <f t="shared" si="4"/>
        <v>-253937.53</v>
      </c>
      <c r="O32" s="31">
        <f t="shared" si="4"/>
        <v>-8048103.4300000025</v>
      </c>
    </row>
    <row r="33" spans="1:15" ht="18.75" customHeight="1">
      <c r="A33" s="30" t="s">
        <v>51</v>
      </c>
      <c r="B33" s="37">
        <v>-1049743.2</v>
      </c>
      <c r="C33" s="37">
        <v>-1018349.2</v>
      </c>
      <c r="D33" s="37">
        <v>-600274.4</v>
      </c>
      <c r="E33" s="37">
        <v>-200908.39999999997</v>
      </c>
      <c r="F33" s="37">
        <v>-641497.9999999999</v>
      </c>
      <c r="G33" s="37">
        <v>-1285759.2000000002</v>
      </c>
      <c r="H33" s="37">
        <v>-186221.2</v>
      </c>
      <c r="I33" s="37">
        <v>-1399877.6</v>
      </c>
      <c r="J33" s="37">
        <v>-810977.2</v>
      </c>
      <c r="K33" s="37">
        <v>-540051.6</v>
      </c>
      <c r="L33" s="37">
        <v>-370633.99999999994</v>
      </c>
      <c r="M33" s="37">
        <v>-536478.7999999999</v>
      </c>
      <c r="N33" s="37">
        <v>-363378.4</v>
      </c>
      <c r="O33" s="37">
        <f>+O34</f>
        <v>-9004151.200000001</v>
      </c>
    </row>
    <row r="34" spans="1:26" ht="18.75" customHeight="1">
      <c r="A34" s="33" t="s">
        <v>52</v>
      </c>
      <c r="B34" s="34">
        <v>-1049743.2</v>
      </c>
      <c r="C34" s="34">
        <v>-1018349.2</v>
      </c>
      <c r="D34" s="34">
        <v>-600274.4</v>
      </c>
      <c r="E34" s="34">
        <v>-200908.39999999997</v>
      </c>
      <c r="F34" s="34">
        <v>-641497.9999999999</v>
      </c>
      <c r="G34" s="34">
        <v>-1285759.2000000002</v>
      </c>
      <c r="H34" s="34">
        <v>-186221.2</v>
      </c>
      <c r="I34" s="34">
        <v>-1399877.6</v>
      </c>
      <c r="J34" s="34">
        <v>-810977.2</v>
      </c>
      <c r="K34" s="34">
        <v>-540051.6</v>
      </c>
      <c r="L34" s="34">
        <v>-370633.99999999994</v>
      </c>
      <c r="M34" s="34">
        <v>-536478.7999999999</v>
      </c>
      <c r="N34" s="34">
        <v>-363378.4</v>
      </c>
      <c r="O34" s="38">
        <f aca="true" t="shared" si="5" ref="O34:O56">SUM(B34:N34)</f>
        <v>-9004151.200000001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30" t="s">
        <v>53</v>
      </c>
      <c r="B35" s="37">
        <f>SUM(B36:B46)</f>
        <v>853323.9700000007</v>
      </c>
      <c r="C35" s="37">
        <f aca="true" t="shared" si="6" ref="C35:O35">SUM(C36:C46)</f>
        <v>-3113357.54</v>
      </c>
      <c r="D35" s="37">
        <f t="shared" si="6"/>
        <v>-31708.46</v>
      </c>
      <c r="E35" s="37">
        <f t="shared" si="6"/>
        <v>-30757.21</v>
      </c>
      <c r="F35" s="37">
        <f t="shared" si="6"/>
        <v>-990</v>
      </c>
      <c r="G35" s="37">
        <f t="shared" si="6"/>
        <v>-176200.17</v>
      </c>
      <c r="H35" s="37">
        <f t="shared" si="6"/>
        <v>0</v>
      </c>
      <c r="I35" s="37">
        <f t="shared" si="6"/>
        <v>-23443.2</v>
      </c>
      <c r="J35" s="37">
        <f t="shared" si="6"/>
        <v>-990</v>
      </c>
      <c r="K35" s="37">
        <f t="shared" si="6"/>
        <v>341100</v>
      </c>
      <c r="L35" s="37">
        <f t="shared" si="6"/>
        <v>318504</v>
      </c>
      <c r="M35" s="37">
        <f t="shared" si="6"/>
        <v>-209641.11000000002</v>
      </c>
      <c r="N35" s="37">
        <f t="shared" si="6"/>
        <v>-3096.38</v>
      </c>
      <c r="O35" s="37">
        <f t="shared" si="6"/>
        <v>-2077256.1000000013</v>
      </c>
    </row>
    <row r="36" spans="1:26" ht="18.75" customHeight="1">
      <c r="A36" s="33" t="s">
        <v>54</v>
      </c>
      <c r="B36" s="39">
        <v>-1478.03</v>
      </c>
      <c r="C36" s="39">
        <v>-3382.34</v>
      </c>
      <c r="D36" s="39">
        <v>-31708.46</v>
      </c>
      <c r="E36" s="39">
        <v>-24157.21</v>
      </c>
      <c r="F36" s="39">
        <v>-990</v>
      </c>
      <c r="G36" s="39">
        <v>-156400.17</v>
      </c>
      <c r="H36" s="39">
        <v>0</v>
      </c>
      <c r="I36" s="39">
        <v>0</v>
      </c>
      <c r="J36" s="39">
        <v>-990</v>
      </c>
      <c r="K36" s="39">
        <v>0</v>
      </c>
      <c r="L36" s="39">
        <v>-396</v>
      </c>
      <c r="M36" s="39">
        <v>-203041.11000000002</v>
      </c>
      <c r="N36" s="39">
        <v>-11659.56</v>
      </c>
      <c r="O36" s="39">
        <f t="shared" si="5"/>
        <v>-434202.88000000006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33" t="s">
        <v>55</v>
      </c>
      <c r="B37" s="39">
        <v>-198</v>
      </c>
      <c r="C37" s="39">
        <v>-475.2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-3643.2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f t="shared" si="5"/>
        <v>-4316.4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33" t="s">
        <v>56</v>
      </c>
      <c r="B38" s="39">
        <v>0</v>
      </c>
      <c r="C38" s="39">
        <v>0</v>
      </c>
      <c r="D38" s="39">
        <v>0</v>
      </c>
      <c r="E38" s="39">
        <v>-6600</v>
      </c>
      <c r="F38" s="39">
        <v>0</v>
      </c>
      <c r="G38" s="39">
        <v>-19800</v>
      </c>
      <c r="H38" s="39">
        <v>0</v>
      </c>
      <c r="I38" s="39">
        <v>-19800</v>
      </c>
      <c r="J38" s="39">
        <v>0</v>
      </c>
      <c r="K38" s="39">
        <v>-9900</v>
      </c>
      <c r="L38" s="39">
        <v>-23100</v>
      </c>
      <c r="M38" s="39">
        <v>-6600</v>
      </c>
      <c r="N38" s="39">
        <v>0</v>
      </c>
      <c r="O38" s="39">
        <f t="shared" si="5"/>
        <v>-85800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33" t="s">
        <v>57</v>
      </c>
      <c r="B39" s="39">
        <v>0</v>
      </c>
      <c r="C39" s="39">
        <v>0</v>
      </c>
      <c r="D39" s="39">
        <v>0</v>
      </c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40">
        <f t="shared" si="5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33" t="s">
        <v>58</v>
      </c>
      <c r="B40" s="39">
        <v>0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f t="shared" si="5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59</v>
      </c>
      <c r="B41" s="39">
        <v>15192000</v>
      </c>
      <c r="C41" s="39">
        <v>5575500</v>
      </c>
      <c r="D41" s="39">
        <v>0</v>
      </c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28530000</v>
      </c>
      <c r="L41" s="39">
        <v>26010000</v>
      </c>
      <c r="M41" s="39">
        <v>0</v>
      </c>
      <c r="N41" s="39">
        <v>0</v>
      </c>
      <c r="O41" s="39">
        <f t="shared" si="5"/>
        <v>75307500</v>
      </c>
      <c r="P41"/>
      <c r="Q41" s="41"/>
      <c r="R41" s="42"/>
      <c r="S41" s="42"/>
      <c r="T41" s="42"/>
      <c r="U41" s="42"/>
      <c r="V41" s="42"/>
      <c r="W41" s="42"/>
      <c r="X41" s="42"/>
      <c r="Y41" s="42"/>
      <c r="Z41" s="42"/>
    </row>
    <row r="42" spans="1:26" ht="18.75" customHeight="1">
      <c r="A42" s="16" t="s">
        <v>60</v>
      </c>
      <c r="B42" s="39">
        <v>-14337000</v>
      </c>
      <c r="C42" s="39">
        <v>-8685000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-28179000</v>
      </c>
      <c r="L42" s="39">
        <v>-25668000</v>
      </c>
      <c r="M42" s="39">
        <v>0</v>
      </c>
      <c r="N42" s="39">
        <v>0</v>
      </c>
      <c r="O42" s="39">
        <f t="shared" si="5"/>
        <v>-76869000</v>
      </c>
      <c r="P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ht="18.75" customHeight="1">
      <c r="A43" s="16" t="s">
        <v>61</v>
      </c>
      <c r="B43" s="39">
        <v>0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f t="shared" si="5"/>
        <v>0</v>
      </c>
      <c r="P43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ht="18.75" customHeight="1">
      <c r="A44" s="16" t="s">
        <v>62</v>
      </c>
      <c r="B44" s="39">
        <v>0</v>
      </c>
      <c r="C44" s="39">
        <v>0</v>
      </c>
      <c r="D44" s="39">
        <v>0</v>
      </c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f>SUM(B44:N44)</f>
        <v>0</v>
      </c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ht="18.75" customHeight="1">
      <c r="A45" s="16" t="s">
        <v>63</v>
      </c>
      <c r="B45" s="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13718.9</v>
      </c>
      <c r="O45" s="39">
        <f t="shared" si="5"/>
        <v>13718.9</v>
      </c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ht="18.75" customHeight="1">
      <c r="A46" s="16" t="s">
        <v>64</v>
      </c>
      <c r="B46" s="43">
        <v>0</v>
      </c>
      <c r="C46" s="43">
        <v>0</v>
      </c>
      <c r="D46" s="43">
        <v>0</v>
      </c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-5155.72</v>
      </c>
      <c r="O46" s="39">
        <f t="shared" si="5"/>
        <v>-5155.72</v>
      </c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ht="18.75" customHeight="1">
      <c r="A47" s="1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ht="18.75" customHeight="1">
      <c r="A48" s="30" t="s">
        <v>65</v>
      </c>
      <c r="B48" s="44">
        <f>SUM('[1]01:31'!B48)</f>
        <v>426005.98</v>
      </c>
      <c r="C48" s="44">
        <f>SUM('[1]01:31'!C48)</f>
        <v>219585.09999999998</v>
      </c>
      <c r="D48" s="44">
        <f>SUM('[1]01:31'!D48)</f>
        <v>150227.58000000002</v>
      </c>
      <c r="E48" s="44">
        <f>SUM('[1]01:31'!E48)</f>
        <v>44434.72</v>
      </c>
      <c r="F48" s="44">
        <f>SUM('[1]01:31'!F48)</f>
        <v>212073.4</v>
      </c>
      <c r="G48" s="44">
        <f>SUM('[1]01:31'!G48)</f>
        <v>284222.44</v>
      </c>
      <c r="H48" s="44">
        <f>SUM('[1]01:31'!H48)</f>
        <v>227591.80000000002</v>
      </c>
      <c r="I48" s="44">
        <f>SUM('[1]01:31'!I48)</f>
        <v>247706.36</v>
      </c>
      <c r="J48" s="44">
        <f>SUM('[1]01:31'!J48)</f>
        <v>155138.52000000002</v>
      </c>
      <c r="K48" s="44">
        <f>SUM('[1]01:31'!K48)</f>
        <v>254407.66999999998</v>
      </c>
      <c r="L48" s="44">
        <f>SUM('[1]01:31'!L48)</f>
        <v>244690.59999999998</v>
      </c>
      <c r="M48" s="44">
        <f>SUM('[1]01:31'!M48)</f>
        <v>136796.15999999997</v>
      </c>
      <c r="N48" s="44">
        <f>SUM('[1]01:31'!N48)</f>
        <v>121207.08</v>
      </c>
      <c r="O48" s="39">
        <f t="shared" si="5"/>
        <v>2724087.41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30" t="s">
        <v>66</v>
      </c>
      <c r="B49" s="44">
        <f>SUM('[1]01:31'!B49)</f>
        <v>64332.08</v>
      </c>
      <c r="C49" s="44">
        <f>SUM('[1]01:31'!C49)</f>
        <v>9761.21</v>
      </c>
      <c r="D49" s="44">
        <f>SUM('[1]01:31'!D49)</f>
        <v>-9194.46</v>
      </c>
      <c r="E49" s="44">
        <f>SUM('[1]01:31'!E49)</f>
        <v>9605.43</v>
      </c>
      <c r="F49" s="44">
        <f>SUM('[1]01:31'!F49)</f>
        <v>22868.63</v>
      </c>
      <c r="G49" s="44">
        <f>SUM('[1]01:31'!G49)</f>
        <v>51827.4</v>
      </c>
      <c r="H49" s="44">
        <f>SUM('[1]01:31'!H49)</f>
        <v>21815.22</v>
      </c>
      <c r="I49" s="44">
        <f>SUM('[1]01:31'!I49)</f>
        <v>46133.11</v>
      </c>
      <c r="J49" s="44">
        <f>SUM('[1]01:31'!J49)</f>
        <v>13186.81</v>
      </c>
      <c r="K49" s="44">
        <f>SUM('[1]01:31'!K49)</f>
        <v>41691.68</v>
      </c>
      <c r="L49" s="44">
        <f>SUM('[1]01:31'!L49)</f>
        <v>24324.1</v>
      </c>
      <c r="M49" s="44">
        <f>SUM('[1]01:31'!M49)</f>
        <v>21535.08</v>
      </c>
      <c r="N49" s="44">
        <f>SUM('[1]01:31'!N49)</f>
        <v>-8669.83</v>
      </c>
      <c r="O49" s="39">
        <f>SUM(B49:N49)</f>
        <v>309216.45999999996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30" t="s">
        <v>67</v>
      </c>
      <c r="B50" s="44">
        <f>SUM('[1]01:31'!B50)</f>
        <v>0</v>
      </c>
      <c r="C50" s="44">
        <f>SUM('[1]01:31'!C50)</f>
        <v>0</v>
      </c>
      <c r="D50" s="44">
        <f>SUM('[1]01:31'!D50)</f>
        <v>0</v>
      </c>
      <c r="E50" s="44">
        <f>SUM('[1]01:31'!E50)</f>
        <v>0</v>
      </c>
      <c r="F50" s="44">
        <f>SUM('[1]01:31'!F50)</f>
        <v>0</v>
      </c>
      <c r="G50" s="44">
        <f>SUM('[1]01:31'!G50)</f>
        <v>0</v>
      </c>
      <c r="H50" s="44">
        <f>SUM('[1]01:31'!H50)</f>
        <v>0</v>
      </c>
      <c r="I50" s="44">
        <f>SUM('[1]01:31'!I50)</f>
        <v>0</v>
      </c>
      <c r="J50" s="44">
        <f>SUM('[1]01:31'!J50)</f>
        <v>0</v>
      </c>
      <c r="K50" s="44">
        <f>SUM('[1]01:31'!K50)</f>
        <v>0</v>
      </c>
      <c r="L50" s="44">
        <f>SUM('[1]01:31'!L50)</f>
        <v>0</v>
      </c>
      <c r="M50" s="44">
        <f>SUM('[1]01:31'!M50)</f>
        <v>0</v>
      </c>
      <c r="N50" s="44">
        <f>SUM('[1]01:31'!N50)</f>
        <v>0</v>
      </c>
      <c r="O50" s="44">
        <f>O51+O52</f>
        <v>0</v>
      </c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ht="18.75" customHeight="1">
      <c r="A51" s="33" t="s">
        <v>68</v>
      </c>
      <c r="B51" s="44">
        <f>SUM('[1]01:31'!B51)</f>
        <v>0</v>
      </c>
      <c r="C51" s="44">
        <f>SUM('[1]01:31'!C51)</f>
        <v>0</v>
      </c>
      <c r="D51" s="44">
        <f>SUM('[1]01:31'!D51)</f>
        <v>0</v>
      </c>
      <c r="E51" s="44">
        <f>SUM('[1]01:31'!E51)</f>
        <v>0</v>
      </c>
      <c r="F51" s="44">
        <f>SUM('[1]01:31'!F51)</f>
        <v>0</v>
      </c>
      <c r="G51" s="44">
        <f>SUM('[1]01:31'!G51)</f>
        <v>0</v>
      </c>
      <c r="H51" s="44">
        <f>SUM('[1]01:31'!H51)</f>
        <v>0</v>
      </c>
      <c r="I51" s="44">
        <f>SUM('[1]01:31'!I51)</f>
        <v>0</v>
      </c>
      <c r="J51" s="44">
        <f>SUM('[1]01:31'!J51)</f>
        <v>0</v>
      </c>
      <c r="K51" s="44">
        <f>SUM('[1]01:31'!K51)</f>
        <v>0</v>
      </c>
      <c r="L51" s="44">
        <f>SUM('[1]01:31'!L51)</f>
        <v>0</v>
      </c>
      <c r="M51" s="44">
        <f>SUM('[1]01:31'!M51)</f>
        <v>0</v>
      </c>
      <c r="N51" s="44">
        <f>SUM('[1]01:31'!N51)</f>
        <v>0</v>
      </c>
      <c r="O51" s="39">
        <f t="shared" si="5"/>
        <v>0</v>
      </c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ht="18.75" customHeight="1">
      <c r="A52" s="33" t="s">
        <v>69</v>
      </c>
      <c r="B52" s="44">
        <f>SUM('[1]01:31'!B52)</f>
        <v>0</v>
      </c>
      <c r="C52" s="44">
        <f>SUM('[1]01:31'!C52)</f>
        <v>0</v>
      </c>
      <c r="D52" s="44">
        <f>SUM('[1]01:31'!D52)</f>
        <v>0</v>
      </c>
      <c r="E52" s="44">
        <f>SUM('[1]01:31'!E52)</f>
        <v>0</v>
      </c>
      <c r="F52" s="44">
        <f>SUM('[1]01:31'!F52)</f>
        <v>0</v>
      </c>
      <c r="G52" s="44">
        <f>SUM('[1]01:31'!G52)</f>
        <v>0</v>
      </c>
      <c r="H52" s="44">
        <f>SUM('[1]01:31'!H52)</f>
        <v>0</v>
      </c>
      <c r="I52" s="44">
        <f>SUM('[1]01:31'!I52)</f>
        <v>0</v>
      </c>
      <c r="J52" s="44">
        <f>SUM('[1]01:31'!J52)</f>
        <v>0</v>
      </c>
      <c r="K52" s="44">
        <f>SUM('[1]01:31'!K52)</f>
        <v>0</v>
      </c>
      <c r="L52" s="44">
        <f>SUM('[1]01:31'!L52)</f>
        <v>0</v>
      </c>
      <c r="M52" s="44">
        <f>SUM('[1]01:31'!M52)</f>
        <v>0</v>
      </c>
      <c r="N52" s="44">
        <f>SUM('[1]01:31'!N52)</f>
        <v>0</v>
      </c>
      <c r="O52" s="39">
        <f t="shared" si="5"/>
        <v>0</v>
      </c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ht="18.7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2"/>
      <c r="Q53" s="42"/>
      <c r="R53" s="42"/>
      <c r="S53" s="42"/>
      <c r="T53" s="42"/>
      <c r="U53" s="45"/>
      <c r="V53" s="46"/>
      <c r="W53" s="42"/>
      <c r="X53" s="42"/>
      <c r="Y53" s="42"/>
      <c r="Z53" s="42"/>
    </row>
    <row r="54" spans="1:26" ht="18.75" customHeight="1">
      <c r="A54" s="20" t="s">
        <v>70</v>
      </c>
      <c r="B54" s="47">
        <f>+B20+B32</f>
        <v>35626267.400000006</v>
      </c>
      <c r="C54" s="47">
        <f aca="true" t="shared" si="7" ref="C54:N54">+C20+C32</f>
        <v>21287958.540000003</v>
      </c>
      <c r="D54" s="47">
        <f t="shared" si="7"/>
        <v>22082011.33</v>
      </c>
      <c r="E54" s="47">
        <f t="shared" si="7"/>
        <v>6670823.76</v>
      </c>
      <c r="F54" s="47">
        <f t="shared" si="7"/>
        <v>23549100.810000002</v>
      </c>
      <c r="G54" s="47">
        <f t="shared" si="7"/>
        <v>32472905.249999993</v>
      </c>
      <c r="H54" s="47">
        <f t="shared" si="7"/>
        <v>6770976.67</v>
      </c>
      <c r="I54" s="47">
        <f t="shared" si="7"/>
        <v>24581611.770000007</v>
      </c>
      <c r="J54" s="47">
        <f t="shared" si="7"/>
        <v>21893568.23999999</v>
      </c>
      <c r="K54" s="47">
        <f t="shared" si="7"/>
        <v>30749718.980000004</v>
      </c>
      <c r="L54" s="47">
        <f t="shared" si="7"/>
        <v>28111972.960000005</v>
      </c>
      <c r="M54" s="47">
        <f t="shared" si="7"/>
        <v>14774007.05</v>
      </c>
      <c r="N54" s="47">
        <f t="shared" si="7"/>
        <v>7509733.399999998</v>
      </c>
      <c r="O54" s="47">
        <f>SUM(B54:N54)</f>
        <v>276080656.15999997</v>
      </c>
      <c r="P54"/>
      <c r="Q54" s="48"/>
      <c r="R54"/>
      <c r="S54"/>
      <c r="T54"/>
      <c r="U54" s="48"/>
      <c r="V54"/>
      <c r="W54"/>
      <c r="X54"/>
      <c r="Y54"/>
      <c r="Z54"/>
    </row>
    <row r="55" spans="1:21" ht="18.75" customHeight="1">
      <c r="A55" s="49" t="s">
        <v>71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4">
        <f t="shared" si="5"/>
        <v>0</v>
      </c>
      <c r="P55"/>
      <c r="Q55"/>
      <c r="R55"/>
      <c r="S55"/>
      <c r="U55" s="50"/>
    </row>
    <row r="56" spans="1:19" ht="18.75" customHeight="1">
      <c r="A56" s="49" t="s">
        <v>72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4">
        <f t="shared" si="5"/>
        <v>0</v>
      </c>
      <c r="P56"/>
      <c r="Q56"/>
      <c r="R56"/>
      <c r="S56"/>
    </row>
    <row r="57" spans="1:19" ht="15.75">
      <c r="A57" s="51"/>
      <c r="B57" s="52"/>
      <c r="C57" s="52"/>
      <c r="D57" s="53"/>
      <c r="E57" s="53"/>
      <c r="F57" s="53"/>
      <c r="G57" s="53"/>
      <c r="H57" s="53"/>
      <c r="I57" s="52"/>
      <c r="J57" s="53"/>
      <c r="K57" s="53"/>
      <c r="L57" s="53"/>
      <c r="M57" s="53"/>
      <c r="N57" s="53"/>
      <c r="O57" s="54"/>
      <c r="P57" s="50"/>
      <c r="Q57"/>
      <c r="R57" s="48"/>
      <c r="S57"/>
    </row>
    <row r="58" spans="1:19" ht="12.75" customHeight="1">
      <c r="A58" s="55"/>
      <c r="B58" s="56"/>
      <c r="C58" s="56"/>
      <c r="D58" s="57"/>
      <c r="E58" s="57"/>
      <c r="F58" s="57"/>
      <c r="G58" s="57"/>
      <c r="H58" s="57"/>
      <c r="I58" s="56"/>
      <c r="J58" s="57"/>
      <c r="K58" s="57"/>
      <c r="L58" s="57"/>
      <c r="M58" s="57"/>
      <c r="N58" s="57"/>
      <c r="O58" s="58"/>
      <c r="P58" s="42"/>
      <c r="Q58" s="42"/>
      <c r="R58" s="45"/>
      <c r="S58" s="42"/>
    </row>
    <row r="59" spans="1:17" ht="1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42"/>
      <c r="Q59" s="42"/>
    </row>
    <row r="60" spans="1:17" ht="18.75" customHeight="1">
      <c r="A60" s="20" t="s">
        <v>73</v>
      </c>
      <c r="B60" s="61">
        <f aca="true" t="shared" si="8" ref="B60:O60">SUM(B61:B71)</f>
        <v>35626267.379999995</v>
      </c>
      <c r="C60" s="61">
        <f t="shared" si="8"/>
        <v>21287958.529999997</v>
      </c>
      <c r="D60" s="61">
        <f t="shared" si="8"/>
        <v>22082011.32</v>
      </c>
      <c r="E60" s="61">
        <f t="shared" si="8"/>
        <v>6670823.75</v>
      </c>
      <c r="F60" s="61">
        <f t="shared" si="8"/>
        <v>23549100.77</v>
      </c>
      <c r="G60" s="61">
        <f t="shared" si="8"/>
        <v>32472905.219999995</v>
      </c>
      <c r="H60" s="61">
        <f t="shared" si="8"/>
        <v>6770976.610000002</v>
      </c>
      <c r="I60" s="61">
        <f t="shared" si="8"/>
        <v>24581611.830000002</v>
      </c>
      <c r="J60" s="61">
        <f t="shared" si="8"/>
        <v>21893568.23</v>
      </c>
      <c r="K60" s="61">
        <f t="shared" si="8"/>
        <v>30749718.939999998</v>
      </c>
      <c r="L60" s="61">
        <f t="shared" si="8"/>
        <v>28111972.919999998</v>
      </c>
      <c r="M60" s="61">
        <f t="shared" si="8"/>
        <v>14774006.969999999</v>
      </c>
      <c r="N60" s="61">
        <f t="shared" si="8"/>
        <v>7509733.42</v>
      </c>
      <c r="O60" s="47">
        <f t="shared" si="8"/>
        <v>276080655.89000005</v>
      </c>
      <c r="Q60"/>
    </row>
    <row r="61" spans="1:18" ht="18.75" customHeight="1">
      <c r="A61" s="30" t="s">
        <v>74</v>
      </c>
      <c r="B61" s="61">
        <f>SUM('[1]01:31'!B61)</f>
        <v>29380464.439999998</v>
      </c>
      <c r="C61" s="61">
        <f>SUM('[1]01:31'!C61)</f>
        <v>15179672.219999999</v>
      </c>
      <c r="D61" s="62">
        <f>SUM('[1]01:31'!D61)</f>
        <v>0</v>
      </c>
      <c r="E61" s="62">
        <f>SUM('[1]01:31'!E61)</f>
        <v>0</v>
      </c>
      <c r="F61" s="62">
        <f>SUM('[1]01:31'!F61)</f>
        <v>0</v>
      </c>
      <c r="G61" s="62">
        <f>SUM('[1]01:31'!G61)</f>
        <v>0</v>
      </c>
      <c r="H61" s="62">
        <f>SUM('[1]01:31'!H61)</f>
        <v>0</v>
      </c>
      <c r="I61" s="62">
        <f>SUM('[1]01:31'!I61)</f>
        <v>0</v>
      </c>
      <c r="J61" s="62">
        <f>SUM('[1]01:31'!J61)</f>
        <v>0</v>
      </c>
      <c r="K61" s="62">
        <f>SUM('[1]01:31'!K61)</f>
        <v>0</v>
      </c>
      <c r="L61" s="62">
        <f>SUM('[1]01:31'!L61)</f>
        <v>0</v>
      </c>
      <c r="M61" s="62">
        <f>SUM('[1]01:31'!M61)</f>
        <v>0</v>
      </c>
      <c r="N61" s="62">
        <f>SUM('[1]01:31'!N61)</f>
        <v>0</v>
      </c>
      <c r="O61" s="47">
        <f>SUM(B61:N61)</f>
        <v>44560136.66</v>
      </c>
      <c r="P61"/>
      <c r="Q61"/>
      <c r="R61" s="48"/>
    </row>
    <row r="62" spans="1:16" ht="18.75" customHeight="1">
      <c r="A62" s="30" t="s">
        <v>75</v>
      </c>
      <c r="B62" s="61">
        <f>SUM('[1]01:31'!B62)</f>
        <v>6245802.940000001</v>
      </c>
      <c r="C62" s="61">
        <f>SUM('[1]01:31'!C62)</f>
        <v>6108286.309999999</v>
      </c>
      <c r="D62" s="62">
        <f>SUM('[1]01:31'!D62)</f>
        <v>0</v>
      </c>
      <c r="E62" s="62">
        <f>SUM('[1]01:31'!E62)</f>
        <v>0</v>
      </c>
      <c r="F62" s="62">
        <f>SUM('[1]01:31'!F62)</f>
        <v>0</v>
      </c>
      <c r="G62" s="62">
        <f>SUM('[1]01:31'!G62)</f>
        <v>0</v>
      </c>
      <c r="H62" s="62">
        <f>SUM('[1]01:31'!H62)</f>
        <v>0</v>
      </c>
      <c r="I62" s="62">
        <f>SUM('[1]01:31'!I62)</f>
        <v>0</v>
      </c>
      <c r="J62" s="62">
        <f>SUM('[1]01:31'!J62)</f>
        <v>0</v>
      </c>
      <c r="K62" s="62">
        <f>SUM('[1]01:31'!K62)</f>
        <v>0</v>
      </c>
      <c r="L62" s="62">
        <f>SUM('[1]01:31'!L62)</f>
        <v>0</v>
      </c>
      <c r="M62" s="62">
        <f>SUM('[1]01:31'!M62)</f>
        <v>0</v>
      </c>
      <c r="N62" s="62">
        <f>SUM('[1]01:31'!N62)</f>
        <v>0</v>
      </c>
      <c r="O62" s="47">
        <f aca="true" t="shared" si="9" ref="O62:O71">SUM(B62:N62)</f>
        <v>12354089.25</v>
      </c>
      <c r="P62"/>
    </row>
    <row r="63" spans="1:17" ht="18.75" customHeight="1">
      <c r="A63" s="30" t="s">
        <v>76</v>
      </c>
      <c r="B63" s="62">
        <f>SUM('[1]01:31'!B63)</f>
        <v>0</v>
      </c>
      <c r="C63" s="62">
        <f>SUM('[1]01:31'!C63)</f>
        <v>0</v>
      </c>
      <c r="D63" s="37">
        <f>SUM('[1]01:31'!D63)</f>
        <v>22082011.32</v>
      </c>
      <c r="E63" s="62">
        <f>SUM('[1]01:31'!E63)</f>
        <v>0</v>
      </c>
      <c r="F63" s="62">
        <f>SUM('[1]01:31'!F63)</f>
        <v>0</v>
      </c>
      <c r="G63" s="62">
        <f>SUM('[1]01:31'!G63)</f>
        <v>0</v>
      </c>
      <c r="H63" s="61">
        <f>SUM('[1]01:31'!H63)</f>
        <v>6770976.610000002</v>
      </c>
      <c r="I63" s="62">
        <f>SUM('[1]01:31'!I63)</f>
        <v>0</v>
      </c>
      <c r="J63" s="62">
        <f>SUM('[1]01:31'!J63)</f>
        <v>0</v>
      </c>
      <c r="K63" s="62">
        <f>SUM('[1]01:31'!K63)</f>
        <v>0</v>
      </c>
      <c r="L63" s="62">
        <f>SUM('[1]01:31'!L63)</f>
        <v>0</v>
      </c>
      <c r="M63" s="62">
        <f>SUM('[1]01:31'!M63)</f>
        <v>0</v>
      </c>
      <c r="N63" s="62">
        <f>SUM('[1]01:31'!N63)</f>
        <v>0</v>
      </c>
      <c r="O63" s="37">
        <f t="shared" si="9"/>
        <v>28852987.930000003</v>
      </c>
      <c r="P63" s="19"/>
      <c r="Q63"/>
    </row>
    <row r="64" spans="1:18" ht="18.75" customHeight="1">
      <c r="A64" s="30" t="s">
        <v>77</v>
      </c>
      <c r="B64" s="62">
        <f>SUM('[1]01:31'!B64)</f>
        <v>0</v>
      </c>
      <c r="C64" s="62">
        <f>SUM('[1]01:31'!C64)</f>
        <v>0</v>
      </c>
      <c r="D64" s="62">
        <f>SUM('[1]01:31'!D64)</f>
        <v>0</v>
      </c>
      <c r="E64" s="37">
        <f>SUM('[1]01:31'!E64)</f>
        <v>6670823.75</v>
      </c>
      <c r="F64" s="62">
        <f>SUM('[1]01:31'!F64)</f>
        <v>0</v>
      </c>
      <c r="G64" s="62">
        <f>SUM('[1]01:31'!G64)</f>
        <v>0</v>
      </c>
      <c r="H64" s="62">
        <f>SUM('[1]01:31'!H64)</f>
        <v>0</v>
      </c>
      <c r="I64" s="62">
        <f>SUM('[1]01:31'!I64)</f>
        <v>0</v>
      </c>
      <c r="J64" s="62">
        <f>SUM('[1]01:31'!J64)</f>
        <v>0</v>
      </c>
      <c r="K64" s="62">
        <f>SUM('[1]01:31'!K64)</f>
        <v>0</v>
      </c>
      <c r="L64" s="62">
        <f>SUM('[1]01:31'!L64)</f>
        <v>0</v>
      </c>
      <c r="M64" s="62">
        <f>SUM('[1]01:31'!M64)</f>
        <v>0</v>
      </c>
      <c r="N64" s="62">
        <f>SUM('[1]01:31'!N64)</f>
        <v>0</v>
      </c>
      <c r="O64" s="47">
        <f t="shared" si="9"/>
        <v>6670823.75</v>
      </c>
      <c r="R64"/>
    </row>
    <row r="65" spans="1:19" ht="18.75" customHeight="1">
      <c r="A65" s="30" t="s">
        <v>78</v>
      </c>
      <c r="B65" s="62">
        <f>SUM('[1]01:31'!B65)</f>
        <v>0</v>
      </c>
      <c r="C65" s="62">
        <f>SUM('[1]01:31'!C65)</f>
        <v>0</v>
      </c>
      <c r="D65" s="62">
        <f>SUM('[1]01:31'!D65)</f>
        <v>0</v>
      </c>
      <c r="E65" s="62">
        <f>SUM('[1]01:31'!E65)</f>
        <v>0</v>
      </c>
      <c r="F65" s="37">
        <f>SUM('[1]01:31'!F65)</f>
        <v>23549100.77</v>
      </c>
      <c r="G65" s="62">
        <f>SUM('[1]01:31'!G65)</f>
        <v>0</v>
      </c>
      <c r="H65" s="62">
        <f>SUM('[1]01:31'!H65)</f>
        <v>0</v>
      </c>
      <c r="I65" s="62">
        <f>SUM('[1]01:31'!I65)</f>
        <v>0</v>
      </c>
      <c r="J65" s="62">
        <f>SUM('[1]01:31'!J65)</f>
        <v>0</v>
      </c>
      <c r="K65" s="62">
        <f>SUM('[1]01:31'!K65)</f>
        <v>0</v>
      </c>
      <c r="L65" s="62">
        <f>SUM('[1]01:31'!L65)</f>
        <v>0</v>
      </c>
      <c r="M65" s="62">
        <f>SUM('[1]01:31'!M65)</f>
        <v>0</v>
      </c>
      <c r="N65" s="62">
        <f>SUM('[1]01:31'!N65)</f>
        <v>0</v>
      </c>
      <c r="O65" s="37">
        <f t="shared" si="9"/>
        <v>23549100.77</v>
      </c>
      <c r="S65"/>
    </row>
    <row r="66" spans="1:20" ht="18.75" customHeight="1">
      <c r="A66" s="30" t="s">
        <v>79</v>
      </c>
      <c r="B66" s="62">
        <f>SUM('[1]01:31'!B66)</f>
        <v>0</v>
      </c>
      <c r="C66" s="62">
        <f>SUM('[1]01:31'!C66)</f>
        <v>0</v>
      </c>
      <c r="D66" s="62">
        <f>SUM('[1]01:31'!D66)</f>
        <v>0</v>
      </c>
      <c r="E66" s="62">
        <f>SUM('[1]01:31'!E66)</f>
        <v>0</v>
      </c>
      <c r="F66" s="62">
        <f>SUM('[1]01:31'!F66)</f>
        <v>0</v>
      </c>
      <c r="G66" s="61">
        <f>SUM('[1]01:31'!G66)</f>
        <v>32472905.219999995</v>
      </c>
      <c r="H66" s="62">
        <f>SUM('[1]01:31'!H66)</f>
        <v>0</v>
      </c>
      <c r="I66" s="62">
        <f>SUM('[1]01:31'!I66)</f>
        <v>0</v>
      </c>
      <c r="J66" s="62">
        <f>SUM('[1]01:31'!J66)</f>
        <v>0</v>
      </c>
      <c r="K66" s="62">
        <f>SUM('[1]01:31'!K66)</f>
        <v>0</v>
      </c>
      <c r="L66" s="62">
        <f>SUM('[1]01:31'!L66)</f>
        <v>0</v>
      </c>
      <c r="M66" s="62">
        <f>SUM('[1]01:31'!M66)</f>
        <v>0</v>
      </c>
      <c r="N66" s="62">
        <f>SUM('[1]01:31'!N66)</f>
        <v>0</v>
      </c>
      <c r="O66" s="47">
        <f t="shared" si="9"/>
        <v>32472905.219999995</v>
      </c>
      <c r="T66"/>
    </row>
    <row r="67" spans="1:21" ht="18.75" customHeight="1">
      <c r="A67" s="30" t="s">
        <v>80</v>
      </c>
      <c r="B67" s="62">
        <f>SUM('[1]01:31'!B67)</f>
        <v>0</v>
      </c>
      <c r="C67" s="62">
        <f>SUM('[1]01:31'!C67)</f>
        <v>0</v>
      </c>
      <c r="D67" s="62">
        <f>SUM('[1]01:31'!D67)</f>
        <v>0</v>
      </c>
      <c r="E67" s="62">
        <f>SUM('[1]01:31'!E67)</f>
        <v>0</v>
      </c>
      <c r="F67" s="62">
        <f>SUM('[1]01:31'!F67)</f>
        <v>0</v>
      </c>
      <c r="G67" s="62">
        <f>SUM('[1]01:31'!G67)</f>
        <v>0</v>
      </c>
      <c r="H67" s="62">
        <f>SUM('[1]01:31'!H67)</f>
        <v>0</v>
      </c>
      <c r="I67" s="61">
        <f>SUM('[1]01:31'!I67)</f>
        <v>24581611.830000002</v>
      </c>
      <c r="J67" s="62">
        <f>SUM('[1]01:31'!J67)</f>
        <v>0</v>
      </c>
      <c r="K67" s="62">
        <f>SUM('[1]01:31'!K67)</f>
        <v>0</v>
      </c>
      <c r="L67" s="62">
        <f>SUM('[1]01:31'!L67)</f>
        <v>0</v>
      </c>
      <c r="M67" s="62">
        <f>SUM('[1]01:31'!M67)</f>
        <v>0</v>
      </c>
      <c r="N67" s="62">
        <f>SUM('[1]01:31'!N67)</f>
        <v>0</v>
      </c>
      <c r="O67" s="47">
        <f t="shared" si="9"/>
        <v>24581611.830000002</v>
      </c>
      <c r="U67"/>
    </row>
    <row r="68" spans="1:22" ht="18.75" customHeight="1">
      <c r="A68" s="30" t="s">
        <v>81</v>
      </c>
      <c r="B68" s="62">
        <f>SUM('[1]01:31'!B68)</f>
        <v>0</v>
      </c>
      <c r="C68" s="62">
        <f>SUM('[1]01:31'!C68)</f>
        <v>0</v>
      </c>
      <c r="D68" s="62">
        <f>SUM('[1]01:31'!D68)</f>
        <v>0</v>
      </c>
      <c r="E68" s="62">
        <f>SUM('[1]01:31'!E68)</f>
        <v>0</v>
      </c>
      <c r="F68" s="62">
        <f>SUM('[1]01:31'!F68)</f>
        <v>0</v>
      </c>
      <c r="G68" s="62">
        <f>SUM('[1]01:31'!G68)</f>
        <v>0</v>
      </c>
      <c r="H68" s="62">
        <f>SUM('[1]01:31'!H68)</f>
        <v>0</v>
      </c>
      <c r="I68" s="62">
        <f>SUM('[1]01:31'!I68)</f>
        <v>0</v>
      </c>
      <c r="J68" s="37">
        <f>SUM('[1]01:31'!J68)</f>
        <v>21893568.23</v>
      </c>
      <c r="K68" s="62">
        <f>SUM('[1]01:31'!K68)</f>
        <v>0</v>
      </c>
      <c r="L68" s="62">
        <f>SUM('[1]01:31'!L68)</f>
        <v>0</v>
      </c>
      <c r="M68" s="62">
        <f>SUM('[1]01:31'!M68)</f>
        <v>0</v>
      </c>
      <c r="N68" s="62">
        <f>SUM('[1]01:31'!N68)</f>
        <v>0</v>
      </c>
      <c r="O68" s="47">
        <f t="shared" si="9"/>
        <v>21893568.23</v>
      </c>
      <c r="V68"/>
    </row>
    <row r="69" spans="1:23" ht="18.75" customHeight="1">
      <c r="A69" s="30" t="s">
        <v>82</v>
      </c>
      <c r="B69" s="62">
        <f>SUM('[1]01:31'!B69)</f>
        <v>0</v>
      </c>
      <c r="C69" s="62">
        <f>SUM('[1]01:31'!C69)</f>
        <v>0</v>
      </c>
      <c r="D69" s="62">
        <f>SUM('[1]01:31'!D69)</f>
        <v>0</v>
      </c>
      <c r="E69" s="62">
        <f>SUM('[1]01:31'!E69)</f>
        <v>0</v>
      </c>
      <c r="F69" s="62">
        <f>SUM('[1]01:31'!F69)</f>
        <v>0</v>
      </c>
      <c r="G69" s="62">
        <f>SUM('[1]01:31'!G69)</f>
        <v>0</v>
      </c>
      <c r="H69" s="62">
        <f>SUM('[1]01:31'!H69)</f>
        <v>0</v>
      </c>
      <c r="I69" s="62">
        <f>SUM('[1]01:31'!I69)</f>
        <v>0</v>
      </c>
      <c r="J69" s="62">
        <f>SUM('[1]01:31'!J69)</f>
        <v>0</v>
      </c>
      <c r="K69" s="37">
        <f>SUM('[1]01:31'!K69)</f>
        <v>30749718.939999998</v>
      </c>
      <c r="L69" s="37">
        <f>SUM('[1]01:31'!L69)</f>
        <v>28111972.919999998</v>
      </c>
      <c r="M69" s="62">
        <f>SUM('[1]01:31'!M69)</f>
        <v>0</v>
      </c>
      <c r="N69" s="62">
        <f>SUM('[1]01:31'!N69)</f>
        <v>0</v>
      </c>
      <c r="O69" s="47">
        <f t="shared" si="9"/>
        <v>58861691.86</v>
      </c>
      <c r="P69"/>
      <c r="W69"/>
    </row>
    <row r="70" spans="1:25" ht="18.75" customHeight="1">
      <c r="A70" s="30" t="s">
        <v>83</v>
      </c>
      <c r="B70" s="62">
        <f>SUM('[1]01:31'!B70)</f>
        <v>0</v>
      </c>
      <c r="C70" s="62">
        <f>SUM('[1]01:31'!C70)</f>
        <v>0</v>
      </c>
      <c r="D70" s="62">
        <f>SUM('[1]01:31'!D70)</f>
        <v>0</v>
      </c>
      <c r="E70" s="62">
        <f>SUM('[1]01:31'!E70)</f>
        <v>0</v>
      </c>
      <c r="F70" s="62">
        <f>SUM('[1]01:31'!F70)</f>
        <v>0</v>
      </c>
      <c r="G70" s="62">
        <f>SUM('[1]01:31'!G70)</f>
        <v>0</v>
      </c>
      <c r="H70" s="62">
        <f>SUM('[1]01:31'!H70)</f>
        <v>0</v>
      </c>
      <c r="I70" s="62">
        <f>SUM('[1]01:31'!I70)</f>
        <v>0</v>
      </c>
      <c r="J70" s="62">
        <f>SUM('[1]01:31'!J70)</f>
        <v>0</v>
      </c>
      <c r="K70" s="62">
        <f>SUM('[1]01:31'!K70)</f>
        <v>0</v>
      </c>
      <c r="L70" s="62">
        <f>SUM('[1]01:31'!L70)</f>
        <v>0</v>
      </c>
      <c r="M70" s="37">
        <f>SUM('[1]01:31'!M70)</f>
        <v>14774006.969999999</v>
      </c>
      <c r="N70" s="62">
        <f>SUM('[1]01:31'!N70)</f>
        <v>0</v>
      </c>
      <c r="O70" s="47">
        <f t="shared" si="9"/>
        <v>14774006.969999999</v>
      </c>
      <c r="R70"/>
      <c r="Y70"/>
    </row>
    <row r="71" spans="1:26" ht="18.75" customHeight="1">
      <c r="A71" s="51" t="s">
        <v>84</v>
      </c>
      <c r="B71" s="63">
        <f>SUM('[1]01:31'!B71)</f>
        <v>0</v>
      </c>
      <c r="C71" s="63">
        <f>SUM('[1]01:31'!C71)</f>
        <v>0</v>
      </c>
      <c r="D71" s="63">
        <f>SUM('[1]01:31'!D71)</f>
        <v>0</v>
      </c>
      <c r="E71" s="63">
        <f>SUM('[1]01:31'!E71)</f>
        <v>0</v>
      </c>
      <c r="F71" s="63">
        <f>SUM('[1]01:31'!F71)</f>
        <v>0</v>
      </c>
      <c r="G71" s="63">
        <f>SUM('[1]01:31'!G71)</f>
        <v>0</v>
      </c>
      <c r="H71" s="63">
        <f>SUM('[1]01:31'!H71)</f>
        <v>0</v>
      </c>
      <c r="I71" s="63">
        <f>SUM('[1]01:31'!I71)</f>
        <v>0</v>
      </c>
      <c r="J71" s="63">
        <f>SUM('[1]01:31'!J71)</f>
        <v>0</v>
      </c>
      <c r="K71" s="63">
        <f>SUM('[1]01:31'!K71)</f>
        <v>0</v>
      </c>
      <c r="L71" s="63">
        <f>SUM('[1]01:31'!L71)</f>
        <v>0</v>
      </c>
      <c r="M71" s="63">
        <f>SUM('[1]01:31'!M71)</f>
        <v>0</v>
      </c>
      <c r="N71" s="64">
        <f>SUM('[1]01:31'!N71)</f>
        <v>7509733.42</v>
      </c>
      <c r="O71" s="65">
        <f t="shared" si="9"/>
        <v>7509733.42</v>
      </c>
      <c r="P71"/>
      <c r="S71"/>
      <c r="Z71"/>
    </row>
    <row r="72" spans="1:12" ht="21" customHeight="1">
      <c r="A72" s="66" t="s">
        <v>85</v>
      </c>
      <c r="B72" s="67"/>
      <c r="C72" s="67"/>
      <c r="D72"/>
      <c r="E72"/>
      <c r="F72"/>
      <c r="G72"/>
      <c r="H72" s="68"/>
      <c r="I72" s="68"/>
      <c r="J72"/>
      <c r="K72"/>
      <c r="L72"/>
    </row>
    <row r="73" spans="1:12" ht="17.25">
      <c r="A73" s="69" t="s">
        <v>86</v>
      </c>
      <c r="B73" s="67"/>
      <c r="C73" s="67"/>
      <c r="D73"/>
      <c r="E73"/>
      <c r="F73"/>
      <c r="G73"/>
      <c r="H73" s="68"/>
      <c r="I73" s="68"/>
      <c r="J73"/>
      <c r="K73"/>
      <c r="L73"/>
    </row>
    <row r="74" spans="1:12" ht="15.75">
      <c r="A74" s="69" t="s">
        <v>87</v>
      </c>
      <c r="B74" s="67"/>
      <c r="C74" s="67"/>
      <c r="D74"/>
      <c r="E74"/>
      <c r="F74"/>
      <c r="G74"/>
      <c r="H74" s="68"/>
      <c r="I74" s="68"/>
      <c r="J74"/>
      <c r="K74"/>
      <c r="L74"/>
    </row>
    <row r="75" spans="1:14" ht="23.25" customHeight="1">
      <c r="A75" s="70" t="s">
        <v>88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</row>
    <row r="76" spans="1:14" ht="15.75">
      <c r="A76" s="70" t="s">
        <v>89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</row>
    <row r="77" ht="13.5">
      <c r="N77" s="29"/>
    </row>
    <row r="78" ht="14.25">
      <c r="N78" s="29"/>
    </row>
    <row r="79" ht="14.25">
      <c r="N79" s="29"/>
    </row>
    <row r="80" ht="13.5">
      <c r="N80" s="29"/>
    </row>
    <row r="81" spans="1:14" ht="15.75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ht="13.5">
      <c r="N82" s="29"/>
    </row>
    <row r="83" ht="13.5">
      <c r="N83" s="29"/>
    </row>
    <row r="84" ht="13.5">
      <c r="N84" s="29"/>
    </row>
    <row r="85" ht="13.5">
      <c r="N85" s="29"/>
    </row>
    <row r="86" ht="13.5">
      <c r="N86" s="29"/>
    </row>
    <row r="87" ht="13.5">
      <c r="N87" s="29"/>
    </row>
    <row r="88" ht="13.5">
      <c r="N88" s="29"/>
    </row>
    <row r="89" ht="13.5">
      <c r="N89" s="29"/>
    </row>
    <row r="90" ht="13.5">
      <c r="N90" s="29"/>
    </row>
    <row r="91" spans="3:14" ht="13.5">
      <c r="C91" s="19"/>
      <c r="D91" s="19"/>
      <c r="E91" s="19"/>
      <c r="N91" s="29"/>
    </row>
    <row r="92" spans="3:14" ht="13.5">
      <c r="C92" s="19"/>
      <c r="E92" s="19"/>
      <c r="N92" s="29"/>
    </row>
    <row r="93" ht="13.5">
      <c r="N93" s="29"/>
    </row>
    <row r="94" ht="13.5">
      <c r="N94" s="29"/>
    </row>
    <row r="95" ht="13.5">
      <c r="N95" s="29"/>
    </row>
    <row r="96" ht="13.5">
      <c r="N96" s="29"/>
    </row>
    <row r="97" ht="13.5">
      <c r="N97" s="29"/>
    </row>
    <row r="98" ht="13.5">
      <c r="N98" s="29"/>
    </row>
    <row r="99" ht="13.5">
      <c r="N99" s="29"/>
    </row>
    <row r="100" ht="13.5">
      <c r="N100" s="29"/>
    </row>
    <row r="101" ht="13.5">
      <c r="N101" s="29"/>
    </row>
    <row r="102" ht="13.5">
      <c r="N102" s="29"/>
    </row>
    <row r="103" ht="13.5">
      <c r="N103" s="29"/>
    </row>
    <row r="104" ht="13.5">
      <c r="N104" s="29"/>
    </row>
  </sheetData>
  <sheetProtection/>
  <mergeCells count="8">
    <mergeCell ref="A76:N76"/>
    <mergeCell ref="A81:N81"/>
    <mergeCell ref="A1:O1"/>
    <mergeCell ref="A2:O2"/>
    <mergeCell ref="A4:A6"/>
    <mergeCell ref="B4:N4"/>
    <mergeCell ref="O4:O6"/>
    <mergeCell ref="A75:N75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2024-02-08T13:54:44Z</dcterms:created>
  <dcterms:modified xsi:type="dcterms:W3CDTF">2024-02-08T13:56:58Z</dcterms:modified>
  <cp:category/>
  <cp:version/>
  <cp:contentType/>
  <cp:contentStatus/>
</cp:coreProperties>
</file>