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<sst xmlns="http://schemas.openxmlformats.org/spreadsheetml/2006/main" count="89" uniqueCount="86">
  <si>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</si>
  <si>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</si>
  <si>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</si>
  <si>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</si>
  <si>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</si>
  <si>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</si>
  <si>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</si>
  <si>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</si>
  <si>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</si>
  <si>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</si>
  <si>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</si>
  <si>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</si>
  <si>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</si>
  <si>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</si>
  <si>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</si>
  <si>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</si>
  <si>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</si>
  <si>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</si>
  <si>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</si>
  <si>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</si>
  <si>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</si>
  <si>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</si>
  <si>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</si>
  <si>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</si>
  <si>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</si>
  <si>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</si>
  <si>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</si>
  <si>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</si>
  <si>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</si>
  <si>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</si>
  <si>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</si>
  <si>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</si>
  <si>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</si>
  <si>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</si>
  <si>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</si>
  <si>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</si>
  <si>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</si>
  <si>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</si>
  <si>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</si>
  <si>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</si>
  <si>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</si>
  <si>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</si>
  <si>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</si>
  <si>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</si>
  <si>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</si>
  <si>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</si>
  <si>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</si>
  <si>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</si>
  <si>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</si>
  <si>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</si>
  <si>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</si>
  <si>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</si>
  <si>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</si>
  <si>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</si>
  <si>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</si>
  <si>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</si>
  <si>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</si>
  <si>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</si>
  <si>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</si>
  <si>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</si>
  <si>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</si>
  <si>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</si>
  <si>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</si>
  <si>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</si>
  <si>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</si>
  <si>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</si>
  <si>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</si>
  <si>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</si>
  <si>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</si>
  <si>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</si>
  <si>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</si>
  <si>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</si>
  <si>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</si>
  <si>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</si>
  <si>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</si>
  <si>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</si>
  <si>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</si>
  <si>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</si>
  <si>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</si>
  <si>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</si>
  <si>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</si>
  <si>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</si>
  <si>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</si>
  <si>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</si>
  <si>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30/01/24 - VENCIMENTO 06/02/24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</si>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</sst>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361122</v>
      </c>
      <c r="C7" s="9">
        <f t="shared" si="0"/>
        <v>248536</v>
      </c>
      <c r="D7" s="9">
        <f t="shared" si="0"/>
        <v>227577</v>
      </c>
      <c r="E7" s="9">
        <f t="shared" si="0"/>
        <v>65019</v>
      </c>
      <c r="F7" s="9">
        <f t="shared" si="0"/>
        <v>193295</v>
      </c>
      <c r="G7" s="9">
        <f t="shared" si="0"/>
        <v>352045</v>
      </c>
      <c r="H7" s="9">
        <f t="shared" si="0"/>
        <v>46936</v>
      </c>
      <c r="I7" s="9">
        <f t="shared" si="0"/>
        <v>282539</v>
      </c>
      <c r="J7" s="9">
        <f t="shared" si="0"/>
        <v>204714</v>
      </c>
      <c r="K7" s="9">
        <f t="shared" si="0"/>
        <v>317088</v>
      </c>
      <c r="L7" s="9">
        <f t="shared" si="0"/>
        <v>239901</v>
      </c>
      <c r="M7" s="9">
        <f t="shared" si="0"/>
        <v>128203</v>
      </c>
      <c r="N7" s="9">
        <f t="shared" si="0"/>
        <v>84669</v>
      </c>
      <c r="O7" s="9">
        <f t="shared" si="0"/>
        <v>2751644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9995</v>
      </c>
      <c r="C8" s="11">
        <f t="shared" si="1"/>
        <v>10055</v>
      </c>
      <c r="D8" s="11">
        <f t="shared" si="1"/>
        <v>5678</v>
      </c>
      <c r="E8" s="11">
        <f t="shared" si="1"/>
        <v>1957</v>
      </c>
      <c r="F8" s="11">
        <f t="shared" si="1"/>
        <v>6018</v>
      </c>
      <c r="G8" s="11">
        <f t="shared" si="1"/>
        <v>12570</v>
      </c>
      <c r="H8" s="11">
        <f t="shared" si="1"/>
        <v>1890</v>
      </c>
      <c r="I8" s="11">
        <f t="shared" si="1"/>
        <v>14008</v>
      </c>
      <c r="J8" s="11">
        <f t="shared" si="1"/>
        <v>7631</v>
      </c>
      <c r="K8" s="11">
        <f t="shared" si="1"/>
        <v>5139</v>
      </c>
      <c r="L8" s="11">
        <f t="shared" si="1"/>
        <v>3421</v>
      </c>
      <c r="M8" s="11">
        <f t="shared" si="1"/>
        <v>5436</v>
      </c>
      <c r="N8" s="11">
        <f t="shared" si="1"/>
        <v>3819</v>
      </c>
      <c r="O8" s="11">
        <f t="shared" si="1"/>
        <v>87617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9995</v>
      </c>
      <c r="C9" s="11">
        <v>10055</v>
      </c>
      <c r="D9" s="11">
        <v>5678</v>
      </c>
      <c r="E9" s="11">
        <v>1957</v>
      </c>
      <c r="F9" s="11">
        <v>6018</v>
      </c>
      <c r="G9" s="11">
        <v>12570</v>
      </c>
      <c r="H9" s="11">
        <v>1890</v>
      </c>
      <c r="I9" s="11">
        <v>14008</v>
      </c>
      <c r="J9" s="11">
        <v>7631</v>
      </c>
      <c r="K9" s="11">
        <v>5139</v>
      </c>
      <c r="L9" s="11">
        <v>3416</v>
      </c>
      <c r="M9" s="11">
        <v>5436</v>
      </c>
      <c r="N9" s="11">
        <v>3801</v>
      </c>
      <c r="O9" s="11">
        <f>SUM(B9:N9)</f>
        <v>87594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</v>
      </c>
      <c r="M10" s="13">
        <v>0</v>
      </c>
      <c r="N10" s="13">
        <v>18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351127</v>
      </c>
      <c r="C11" s="13">
        <v>238481</v>
      </c>
      <c r="D11" s="13">
        <v>221899</v>
      </c>
      <c r="E11" s="13">
        <v>63062</v>
      </c>
      <c r="F11" s="13">
        <v>187277</v>
      </c>
      <c r="G11" s="13">
        <v>339475</v>
      </c>
      <c r="H11" s="13">
        <v>45046</v>
      </c>
      <c r="I11" s="13">
        <v>268531</v>
      </c>
      <c r="J11" s="13">
        <v>197083</v>
      </c>
      <c r="K11" s="13">
        <v>311949</v>
      </c>
      <c r="L11" s="13">
        <v>236480</v>
      </c>
      <c r="M11" s="13">
        <v>122767</v>
      </c>
      <c r="N11" s="13">
        <v>80850</v>
      </c>
      <c r="O11" s="11">
        <f>SUM(B11:N11)</f>
        <v>2664027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27334</v>
      </c>
      <c r="C12" s="13">
        <v>23678</v>
      </c>
      <c r="D12" s="13">
        <v>17999</v>
      </c>
      <c r="E12" s="13">
        <v>7153</v>
      </c>
      <c r="F12" s="13">
        <v>19170</v>
      </c>
      <c r="G12" s="13">
        <v>35352</v>
      </c>
      <c r="H12" s="13">
        <v>5042</v>
      </c>
      <c r="I12" s="13">
        <v>27698</v>
      </c>
      <c r="J12" s="13">
        <v>18260</v>
      </c>
      <c r="K12" s="13">
        <v>23012</v>
      </c>
      <c r="L12" s="13">
        <v>16860</v>
      </c>
      <c r="M12" s="13">
        <v>6856</v>
      </c>
      <c r="N12" s="13">
        <v>3778</v>
      </c>
      <c r="O12" s="11">
        <f>SUM(B12:N12)</f>
        <v>232192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323793</v>
      </c>
      <c r="C13" s="15">
        <f t="shared" si="2"/>
        <v>214803</v>
      </c>
      <c r="D13" s="15">
        <f t="shared" si="2"/>
        <v>203900</v>
      </c>
      <c r="E13" s="15">
        <f t="shared" si="2"/>
        <v>55909</v>
      </c>
      <c r="F13" s="15">
        <f t="shared" si="2"/>
        <v>168107</v>
      </c>
      <c r="G13" s="15">
        <f t="shared" si="2"/>
        <v>304123</v>
      </c>
      <c r="H13" s="15">
        <f t="shared" si="2"/>
        <v>40004</v>
      </c>
      <c r="I13" s="15">
        <f t="shared" si="2"/>
        <v>240833</v>
      </c>
      <c r="J13" s="15">
        <f t="shared" si="2"/>
        <v>178823</v>
      </c>
      <c r="K13" s="15">
        <f t="shared" si="2"/>
        <v>288937</v>
      </c>
      <c r="L13" s="15">
        <f t="shared" si="2"/>
        <v>219620</v>
      </c>
      <c r="M13" s="15">
        <f t="shared" si="2"/>
        <v>115911</v>
      </c>
      <c r="N13" s="15">
        <f t="shared" si="2"/>
        <v>77072</v>
      </c>
      <c r="O13" s="11">
        <f>SUM(B13:N13)</f>
        <v>2431835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1.135720901172207</v>
      </c>
      <c r="C18" s="19">
        <v>1.169739663424698</v>
      </c>
      <c r="D18" s="19">
        <v>1.298223466266572</v>
      </c>
      <c r="E18" s="19">
        <v>0.794673388797163</v>
      </c>
      <c r="F18" s="19">
        <v>1.397882867583969</v>
      </c>
      <c r="G18" s="19">
        <v>1.316831607328048</v>
      </c>
      <c r="H18" s="19">
        <v>1.381091406209806</v>
      </c>
      <c r="I18" s="19">
        <v>1.066206708950068</v>
      </c>
      <c r="J18" s="19">
        <v>1.239308127468443</v>
      </c>
      <c r="K18" s="19">
        <v>1.098663911831719</v>
      </c>
      <c r="L18" s="19">
        <v>1.182796732630169</v>
      </c>
      <c r="M18" s="19">
        <v>1.105417615612744</v>
      </c>
      <c r="N18" s="19">
        <v>0.975355874723105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1335578.3099999998</v>
      </c>
      <c r="C20" s="24">
        <f aca="true" t="shared" si="3" ref="C20:O20">SUM(C21:C31)</f>
        <v>955586.12</v>
      </c>
      <c r="D20" s="24">
        <f t="shared" si="3"/>
        <v>839361.1599999999</v>
      </c>
      <c r="E20" s="24">
        <f t="shared" si="3"/>
        <v>258124.70999999996</v>
      </c>
      <c r="F20" s="24">
        <f t="shared" si="3"/>
        <v>906245.31</v>
      </c>
      <c r="G20" s="24">
        <f t="shared" si="3"/>
        <v>1287139.1300000001</v>
      </c>
      <c r="H20" s="24">
        <f t="shared" si="3"/>
        <v>256032.13999999996</v>
      </c>
      <c r="I20" s="24">
        <f t="shared" si="3"/>
        <v>1001528.9699999999</v>
      </c>
      <c r="J20" s="24">
        <f t="shared" si="3"/>
        <v>836018.93</v>
      </c>
      <c r="K20" s="24">
        <f t="shared" si="3"/>
        <v>1132681</v>
      </c>
      <c r="L20" s="24">
        <f t="shared" si="3"/>
        <v>1055053.6</v>
      </c>
      <c r="M20" s="24">
        <f t="shared" si="3"/>
        <v>591618.3400000001</v>
      </c>
      <c r="N20" s="24">
        <f t="shared" si="3"/>
        <v>308436.16</v>
      </c>
      <c r="O20" s="24">
        <f t="shared" si="3"/>
        <v>10763403.88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1066032.14</v>
      </c>
      <c r="C21" s="28">
        <f aca="true" t="shared" si="4" ref="C21:N21">ROUND((C15+C16)*C7,2)</f>
        <v>757935.39</v>
      </c>
      <c r="D21" s="28">
        <f t="shared" si="4"/>
        <v>608654.69</v>
      </c>
      <c r="E21" s="28">
        <f t="shared" si="4"/>
        <v>297071.81</v>
      </c>
      <c r="F21" s="28">
        <f t="shared" si="4"/>
        <v>599195.17</v>
      </c>
      <c r="G21" s="28">
        <f t="shared" si="4"/>
        <v>897925.98</v>
      </c>
      <c r="H21" s="28">
        <f t="shared" si="4"/>
        <v>160737.03</v>
      </c>
      <c r="I21" s="28">
        <f t="shared" si="4"/>
        <v>855556.35</v>
      </c>
      <c r="J21" s="28">
        <f t="shared" si="4"/>
        <v>623497.43</v>
      </c>
      <c r="K21" s="28">
        <f t="shared" si="4"/>
        <v>912864.64</v>
      </c>
      <c r="L21" s="28">
        <f t="shared" si="4"/>
        <v>786395.48</v>
      </c>
      <c r="M21" s="28">
        <f t="shared" si="4"/>
        <v>484927.85</v>
      </c>
      <c r="N21" s="28">
        <f t="shared" si="4"/>
        <v>289288.57</v>
      </c>
      <c r="O21" s="28">
        <f aca="true" t="shared" si="5" ref="O21:O29">SUM(B21:N21)</f>
        <v>8340082.529999999</v>
      </c>
    </row>
    <row r="22" spans="1:23" ht="18.75" customHeight="1">
      <c r="A22" s="26" t="s">
        <v>33</v>
      </c>
      <c r="B22" s="28">
        <f>IF(B18&lt;&gt;0,ROUND((B18-1)*B21,2),0)</f>
        <v>144682.84</v>
      </c>
      <c r="C22" s="28">
        <f aca="true" t="shared" si="6" ref="C22:N22">IF(C18&lt;&gt;0,ROUND((C18-1)*C21,2),0)</f>
        <v>128651.7</v>
      </c>
      <c r="D22" s="28">
        <f t="shared" si="6"/>
        <v>181515.11</v>
      </c>
      <c r="E22" s="28">
        <f t="shared" si="6"/>
        <v>-60996.75</v>
      </c>
      <c r="F22" s="28">
        <f t="shared" si="6"/>
        <v>238409.49</v>
      </c>
      <c r="G22" s="28">
        <f t="shared" si="6"/>
        <v>284491.33</v>
      </c>
      <c r="H22" s="28">
        <f t="shared" si="6"/>
        <v>61255.5</v>
      </c>
      <c r="I22" s="28">
        <f t="shared" si="6"/>
        <v>56643.57</v>
      </c>
      <c r="J22" s="28">
        <f t="shared" si="6"/>
        <v>149208</v>
      </c>
      <c r="K22" s="28">
        <f t="shared" si="6"/>
        <v>90066.8</v>
      </c>
      <c r="L22" s="28">
        <f t="shared" si="6"/>
        <v>143750.52</v>
      </c>
      <c r="M22" s="28">
        <f t="shared" si="6"/>
        <v>51119.94</v>
      </c>
      <c r="N22" s="28">
        <f t="shared" si="6"/>
        <v>-7129.26</v>
      </c>
      <c r="O22" s="28">
        <f t="shared" si="5"/>
        <v>1461668.79</v>
      </c>
      <c r="W22" s="51"/>
    </row>
    <row r="23" spans="1:15" ht="18.75" customHeight="1">
      <c r="A23" s="26" t="s">
        <v>34</v>
      </c>
      <c r="B23" s="28">
        <v>60630.18</v>
      </c>
      <c r="C23" s="28">
        <v>40584.89</v>
      </c>
      <c r="D23" s="28">
        <v>29002.45</v>
      </c>
      <c r="E23" s="28">
        <v>10931.35</v>
      </c>
      <c r="F23" s="28">
        <v>38434.67</v>
      </c>
      <c r="G23" s="28">
        <v>58694.48</v>
      </c>
      <c r="H23" s="28">
        <v>7831.3</v>
      </c>
      <c r="I23" s="28">
        <v>42940.61</v>
      </c>
      <c r="J23" s="28">
        <v>34043.72</v>
      </c>
      <c r="K23" s="28">
        <v>51822.81</v>
      </c>
      <c r="L23" s="28">
        <v>50434.98</v>
      </c>
      <c r="M23" s="28">
        <v>23693.11</v>
      </c>
      <c r="N23" s="28">
        <v>15419.87</v>
      </c>
      <c r="O23" s="28">
        <f t="shared" si="5"/>
        <v>464464.42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1138.2</v>
      </c>
      <c r="C26" s="28">
        <v>830.51</v>
      </c>
      <c r="D26" s="28">
        <v>732.48</v>
      </c>
      <c r="E26" s="28">
        <v>223.28</v>
      </c>
      <c r="F26" s="28">
        <v>784.22</v>
      </c>
      <c r="G26" s="28">
        <v>1110.97</v>
      </c>
      <c r="H26" s="28">
        <v>206.95</v>
      </c>
      <c r="I26" s="28">
        <v>857.74</v>
      </c>
      <c r="J26" s="28">
        <v>721.59</v>
      </c>
      <c r="K26" s="28">
        <v>974.83</v>
      </c>
      <c r="L26" s="28">
        <v>904.03</v>
      </c>
      <c r="M26" s="28">
        <v>501.03</v>
      </c>
      <c r="N26" s="28">
        <v>266.85</v>
      </c>
      <c r="O26" s="28">
        <f t="shared" si="5"/>
        <v>9252.680000000002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58091.56</v>
      </c>
      <c r="C29" s="28">
        <v>22954.09</v>
      </c>
      <c r="D29" s="28">
        <v>16730.84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385178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33006.67</v>
      </c>
      <c r="L30" s="28">
        <v>29842.84</v>
      </c>
      <c r="M30" s="28">
        <v>0</v>
      </c>
      <c r="N30" s="28">
        <v>0</v>
      </c>
      <c r="O30" s="28">
        <f>SUM(B30:N30)</f>
        <v>62849.509999999995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1252022</v>
      </c>
      <c r="C32" s="28">
        <f aca="true" t="shared" si="7" ref="C32:O32">+C33+C35+C48+C49+C50+C55-C56</f>
        <v>-44242</v>
      </c>
      <c r="D32" s="28">
        <f t="shared" si="7"/>
        <v>-24983.2</v>
      </c>
      <c r="E32" s="28">
        <f t="shared" si="7"/>
        <v>-8610.8</v>
      </c>
      <c r="F32" s="28">
        <f t="shared" si="7"/>
        <v>-26479.2</v>
      </c>
      <c r="G32" s="28">
        <f t="shared" si="7"/>
        <v>-55308</v>
      </c>
      <c r="H32" s="28">
        <f t="shared" si="7"/>
        <v>-8316</v>
      </c>
      <c r="I32" s="28">
        <f t="shared" si="7"/>
        <v>-61635.2</v>
      </c>
      <c r="J32" s="28">
        <f t="shared" si="7"/>
        <v>-33576.4</v>
      </c>
      <c r="K32" s="28">
        <f t="shared" si="7"/>
        <v>1102388.4</v>
      </c>
      <c r="L32" s="28">
        <f t="shared" si="7"/>
        <v>1019969.6</v>
      </c>
      <c r="M32" s="28">
        <f t="shared" si="7"/>
        <v>-23918.4</v>
      </c>
      <c r="N32" s="28">
        <f t="shared" si="7"/>
        <v>-16724.4</v>
      </c>
      <c r="O32" s="28">
        <f t="shared" si="7"/>
        <v>3070586.4</v>
      </c>
    </row>
    <row r="33" spans="1:15" ht="18.75" customHeight="1">
      <c r="A33" s="26" t="s">
        <v>38</v>
      </c>
      <c r="B33" s="29">
        <f>+B34</f>
        <v>-43978</v>
      </c>
      <c r="C33" s="29">
        <f>+C34</f>
        <v>-44242</v>
      </c>
      <c r="D33" s="29">
        <f aca="true" t="shared" si="8" ref="D33:O33">+D34</f>
        <v>-24983.2</v>
      </c>
      <c r="E33" s="29">
        <f t="shared" si="8"/>
        <v>-8610.8</v>
      </c>
      <c r="F33" s="29">
        <f t="shared" si="8"/>
        <v>-26479.2</v>
      </c>
      <c r="G33" s="29">
        <f t="shared" si="8"/>
        <v>-55308</v>
      </c>
      <c r="H33" s="29">
        <f t="shared" si="8"/>
        <v>-8316</v>
      </c>
      <c r="I33" s="29">
        <f t="shared" si="8"/>
        <v>-61635.2</v>
      </c>
      <c r="J33" s="29">
        <f t="shared" si="8"/>
        <v>-33576.4</v>
      </c>
      <c r="K33" s="29">
        <f t="shared" si="8"/>
        <v>-22611.6</v>
      </c>
      <c r="L33" s="29">
        <f t="shared" si="8"/>
        <v>-15030.4</v>
      </c>
      <c r="M33" s="29">
        <f t="shared" si="8"/>
        <v>-23918.4</v>
      </c>
      <c r="N33" s="29">
        <f t="shared" si="8"/>
        <v>-16724.4</v>
      </c>
      <c r="O33" s="29">
        <f t="shared" si="8"/>
        <v>-385413.6000000001</v>
      </c>
    </row>
    <row r="34" spans="1:26" ht="18.75" customHeight="1">
      <c r="A34" s="27" t="s">
        <v>39</v>
      </c>
      <c r="B34" s="16">
        <f>ROUND((-B9)*$G$3,2)</f>
        <v>-43978</v>
      </c>
      <c r="C34" s="16">
        <f aca="true" t="shared" si="9" ref="C34:N34">ROUND((-C9)*$G$3,2)</f>
        <v>-44242</v>
      </c>
      <c r="D34" s="16">
        <f t="shared" si="9"/>
        <v>-24983.2</v>
      </c>
      <c r="E34" s="16">
        <f t="shared" si="9"/>
        <v>-8610.8</v>
      </c>
      <c r="F34" s="16">
        <f t="shared" si="9"/>
        <v>-26479.2</v>
      </c>
      <c r="G34" s="16">
        <f t="shared" si="9"/>
        <v>-55308</v>
      </c>
      <c r="H34" s="16">
        <f t="shared" si="9"/>
        <v>-8316</v>
      </c>
      <c r="I34" s="16">
        <f t="shared" si="9"/>
        <v>-61635.2</v>
      </c>
      <c r="J34" s="16">
        <f t="shared" si="9"/>
        <v>-33576.4</v>
      </c>
      <c r="K34" s="16">
        <f t="shared" si="9"/>
        <v>-22611.6</v>
      </c>
      <c r="L34" s="16">
        <f t="shared" si="9"/>
        <v>-15030.4</v>
      </c>
      <c r="M34" s="16">
        <f t="shared" si="9"/>
        <v>-23918.4</v>
      </c>
      <c r="N34" s="16">
        <f t="shared" si="9"/>
        <v>-16724.4</v>
      </c>
      <c r="O34" s="30">
        <f aca="true" t="shared" si="10" ref="O34:O56">SUM(B34:N34)</f>
        <v>-385413.6000000001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1296000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1125000</v>
      </c>
      <c r="L35" s="29">
        <f t="shared" si="11"/>
        <v>1035000</v>
      </c>
      <c r="M35" s="29">
        <f t="shared" si="11"/>
        <v>0</v>
      </c>
      <c r="N35" s="29">
        <f t="shared" si="11"/>
        <v>0</v>
      </c>
      <c r="O35" s="29">
        <f t="shared" si="11"/>
        <v>3456000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2556000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2214000</v>
      </c>
      <c r="L41" s="31">
        <v>2025000</v>
      </c>
      <c r="M41" s="31">
        <v>0</v>
      </c>
      <c r="N41" s="31">
        <v>0</v>
      </c>
      <c r="O41" s="31">
        <f t="shared" si="10"/>
        <v>6795000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-3339000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2587600.3099999996</v>
      </c>
      <c r="C54" s="34">
        <f aca="true" t="shared" si="13" ref="C54:N54">+C20+C32</f>
        <v>911344.12</v>
      </c>
      <c r="D54" s="34">
        <f t="shared" si="13"/>
        <v>814377.96</v>
      </c>
      <c r="E54" s="34">
        <f t="shared" si="13"/>
        <v>249513.90999999997</v>
      </c>
      <c r="F54" s="34">
        <f t="shared" si="13"/>
        <v>879766.1100000001</v>
      </c>
      <c r="G54" s="34">
        <f t="shared" si="13"/>
        <v>1231831.1300000001</v>
      </c>
      <c r="H54" s="34">
        <f t="shared" si="13"/>
        <v>247716.13999999996</v>
      </c>
      <c r="I54" s="34">
        <f t="shared" si="13"/>
        <v>939893.7699999999</v>
      </c>
      <c r="J54" s="34">
        <f t="shared" si="13"/>
        <v>802442.53</v>
      </c>
      <c r="K54" s="34">
        <f t="shared" si="13"/>
        <v>2235069.4</v>
      </c>
      <c r="L54" s="34">
        <f t="shared" si="13"/>
        <v>2075023.2000000002</v>
      </c>
      <c r="M54" s="34">
        <f t="shared" si="13"/>
        <v>567699.9400000001</v>
      </c>
      <c r="N54" s="34">
        <f t="shared" si="13"/>
        <v>291711.75999999995</v>
      </c>
      <c r="O54" s="34">
        <f>SUM(B54:N54)</f>
        <v>13833990.279999997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2587600.3200000003</v>
      </c>
      <c r="C60" s="42">
        <f t="shared" si="14"/>
        <v>911344.1100000001</v>
      </c>
      <c r="D60" s="42">
        <f t="shared" si="14"/>
        <v>814377.96</v>
      </c>
      <c r="E60" s="42">
        <f t="shared" si="14"/>
        <v>249513.91</v>
      </c>
      <c r="F60" s="42">
        <f t="shared" si="14"/>
        <v>879766.11</v>
      </c>
      <c r="G60" s="42">
        <f t="shared" si="14"/>
        <v>1231831.13</v>
      </c>
      <c r="H60" s="42">
        <f t="shared" si="14"/>
        <v>247716.13</v>
      </c>
      <c r="I60" s="42">
        <f t="shared" si="14"/>
        <v>939893.77</v>
      </c>
      <c r="J60" s="42">
        <f t="shared" si="14"/>
        <v>802442.53</v>
      </c>
      <c r="K60" s="42">
        <f t="shared" si="14"/>
        <v>2235069.4</v>
      </c>
      <c r="L60" s="42">
        <f t="shared" si="14"/>
        <v>2075023.2</v>
      </c>
      <c r="M60" s="42">
        <f t="shared" si="14"/>
        <v>567699.93</v>
      </c>
      <c r="N60" s="42">
        <f t="shared" si="14"/>
        <v>291711.76</v>
      </c>
      <c r="O60" s="34">
        <f t="shared" si="14"/>
        <v>13833990.259999998</v>
      </c>
      <c r="Q60"/>
    </row>
    <row r="61" spans="1:18" ht="18.75" customHeight="1">
      <c r="A61" s="26" t="s">
        <v>54</v>
      </c>
      <c r="B61" s="42">
        <v>2119641.2</v>
      </c>
      <c r="C61" s="42">
        <v>647492.27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2767133.47</v>
      </c>
      <c r="P61"/>
      <c r="Q61"/>
      <c r="R61" s="41"/>
    </row>
    <row r="62" spans="1:16" ht="18.75" customHeight="1">
      <c r="A62" s="26" t="s">
        <v>55</v>
      </c>
      <c r="B62" s="42">
        <v>467959.12</v>
      </c>
      <c r="C62" s="42">
        <v>263851.84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731810.96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814377.96</v>
      </c>
      <c r="E63" s="43">
        <v>0</v>
      </c>
      <c r="F63" s="43">
        <v>0</v>
      </c>
      <c r="G63" s="43">
        <v>0</v>
      </c>
      <c r="H63" s="42">
        <v>247716.13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1062094.0899999999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249513.91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249513.91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879766.11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879766.11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1231831.13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1231831.13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939893.77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939893.77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802442.53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802442.53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2235069.4</v>
      </c>
      <c r="L69" s="29">
        <v>2075023.2</v>
      </c>
      <c r="M69" s="43">
        <v>0</v>
      </c>
      <c r="N69" s="43">
        <v>0</v>
      </c>
      <c r="O69" s="34">
        <f t="shared" si="15"/>
        <v>4310092.6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567699.93</v>
      </c>
      <c r="N70" s="43">
        <v>0</v>
      </c>
      <c r="O70" s="34">
        <f t="shared" si="15"/>
        <v>567699.93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291711.76</v>
      </c>
      <c r="O71" s="46">
        <f t="shared" si="15"/>
        <v>291711.76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2024-02-06T11:55:45Z</dcterms:modified>
  <cp:category/>
  <cp:version/>
  <cp:contentType/>
  <cp:contentStatus/>
</cp:coreProperties>
</file>