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<sst xmlns="http://schemas.openxmlformats.org/spreadsheetml/2006/main" count="90" uniqueCount="87">
  <si>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</si>
  <si>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</si>
  <si>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</si>
  <si>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</si>
  <si>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</si>
  <si>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</si>
  <si>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</si>
  <si>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</si>
  <si>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</si>
  <si>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</si>
  <si>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</si>
  <si>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</si>
  <si>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</si>
  <si>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</si>
  <si>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</si>
  <si>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</si>
  <si>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</si>
  <si>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</si>
  <si>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</si>
  <si>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</si>
  <si>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</si>
  <si>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</si>
  <si>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</si>
  <si>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</si>
  <si>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</si>
  <si>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</si>
  <si>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</si>
  <si>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</si>
  <si>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</si>
  <si>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</si>
  <si>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</si>
  <si>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</si>
  <si>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</si>
  <si>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</si>
  <si>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</si>
  <si>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</si>
  <si>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</si>
  <si>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</si>
  <si>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</si>
  <si>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</si>
  <si>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</si>
  <si>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</si>
  <si>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</si>
  <si>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</si>
  <si>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</si>
  <si>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</si>
  <si>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</si>
  <si>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</si>
  <si>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</si>
  <si>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</si>
  <si>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</si>
  <si>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</si>
  <si>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</si>
  <si>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</si>
  <si>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</si>
  <si>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</si>
  <si>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</si>
  <si>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</si>
  <si>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</si>
  <si>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</si>
  <si>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</si>
  <si>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</si>
  <si>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</si>
  <si>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</si>
  <si>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</si>
  <si>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</si>
  <si>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</si>
  <si>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</si>
  <si>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</si>
  <si>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</si>
  <si>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</si>
  <si>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</si>
  <si>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</si>
  <si>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</si>
  <si>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</si>
  <si>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</si>
  <si>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</si>
  <si>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</si>
  <si>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</si>
  <si>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</si>
  <si>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</si>
  <si>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</si>
  <si>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</si>
  <si>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</si>
  <si>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28/01/24 - VENCIMENTO 02/02/24</t>
  </si>
  <si>
    <t>5.0. Remuneração Veículos Elétricos</t>
  </si>
  <si>
    <t>TARIFA ZERO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</si>
</sst>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" fontId="2" fillId="36" borderId="11" xfId="49" applyFont="1" applyFill="1" applyBorder="1" applyAlignment="1">
      <alignment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0</v>
      </c>
      <c r="H3" s="73" t="s">
        <v>86</v>
      </c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151668</v>
      </c>
      <c r="C7" s="9">
        <f t="shared" si="0"/>
        <v>102090</v>
      </c>
      <c r="D7" s="9">
        <f t="shared" si="0"/>
        <v>96572</v>
      </c>
      <c r="E7" s="9">
        <f t="shared" si="0"/>
        <v>26615</v>
      </c>
      <c r="F7" s="9">
        <f t="shared" si="0"/>
        <v>84593</v>
      </c>
      <c r="G7" s="9">
        <f t="shared" si="0"/>
        <v>139713</v>
      </c>
      <c r="H7" s="9">
        <f t="shared" si="0"/>
        <v>16877</v>
      </c>
      <c r="I7" s="9">
        <f t="shared" si="0"/>
        <v>90258</v>
      </c>
      <c r="J7" s="9">
        <f t="shared" si="0"/>
        <v>89980</v>
      </c>
      <c r="K7" s="9">
        <f t="shared" si="0"/>
        <v>138224</v>
      </c>
      <c r="L7" s="9">
        <f t="shared" si="0"/>
        <v>100791</v>
      </c>
      <c r="M7" s="9">
        <f t="shared" si="0"/>
        <v>47494</v>
      </c>
      <c r="N7" s="9">
        <f t="shared" si="0"/>
        <v>26402</v>
      </c>
      <c r="O7" s="9">
        <f t="shared" si="0"/>
        <v>1111277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0</v>
      </c>
      <c r="C8" s="11">
        <f t="shared" si="1"/>
        <v>0</v>
      </c>
      <c r="D8" s="11">
        <f t="shared" si="1"/>
        <v>0</v>
      </c>
      <c r="E8" s="11">
        <f t="shared" si="1"/>
        <v>0</v>
      </c>
      <c r="F8" s="11">
        <f t="shared" si="1"/>
        <v>0</v>
      </c>
      <c r="G8" s="11">
        <f t="shared" si="1"/>
        <v>0</v>
      </c>
      <c r="H8" s="11">
        <f t="shared" si="1"/>
        <v>0</v>
      </c>
      <c r="I8" s="11">
        <f t="shared" si="1"/>
        <v>0</v>
      </c>
      <c r="J8" s="11">
        <f t="shared" si="1"/>
        <v>0</v>
      </c>
      <c r="K8" s="11">
        <f t="shared" si="1"/>
        <v>0</v>
      </c>
      <c r="L8" s="11">
        <f t="shared" si="1"/>
        <v>0</v>
      </c>
      <c r="M8" s="11">
        <f t="shared" si="1"/>
        <v>0</v>
      </c>
      <c r="N8" s="11">
        <f t="shared" si="1"/>
        <v>0</v>
      </c>
      <c r="O8" s="11">
        <f t="shared" si="1"/>
        <v>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f>SUM(B9:N9)</f>
        <v>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1">
        <f>SUM(B10:N10)</f>
        <v>0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151668</v>
      </c>
      <c r="C11" s="13">
        <v>102090</v>
      </c>
      <c r="D11" s="13">
        <v>96572</v>
      </c>
      <c r="E11" s="13">
        <v>26615</v>
      </c>
      <c r="F11" s="13">
        <v>84593</v>
      </c>
      <c r="G11" s="13">
        <v>139713</v>
      </c>
      <c r="H11" s="13">
        <v>16877</v>
      </c>
      <c r="I11" s="13">
        <v>90258</v>
      </c>
      <c r="J11" s="13">
        <v>89980</v>
      </c>
      <c r="K11" s="13">
        <v>138224</v>
      </c>
      <c r="L11" s="13">
        <v>100791</v>
      </c>
      <c r="M11" s="13">
        <v>47494</v>
      </c>
      <c r="N11" s="13">
        <v>26402</v>
      </c>
      <c r="O11" s="11">
        <f>SUM(B11:N11)</f>
        <v>1111277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10197</v>
      </c>
      <c r="C12" s="13">
        <v>8248</v>
      </c>
      <c r="D12" s="13">
        <v>7030</v>
      </c>
      <c r="E12" s="13">
        <v>2578</v>
      </c>
      <c r="F12" s="13">
        <v>7149</v>
      </c>
      <c r="G12" s="13">
        <v>12347</v>
      </c>
      <c r="H12" s="13">
        <v>1609</v>
      </c>
      <c r="I12" s="13">
        <v>7242</v>
      </c>
      <c r="J12" s="13">
        <v>7390</v>
      </c>
      <c r="K12" s="13">
        <v>8673</v>
      </c>
      <c r="L12" s="13">
        <v>6177</v>
      </c>
      <c r="M12" s="13">
        <v>2314</v>
      </c>
      <c r="N12" s="13">
        <v>1019</v>
      </c>
      <c r="O12" s="11">
        <f>SUM(B12:N12)</f>
        <v>81973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141471</v>
      </c>
      <c r="C13" s="15">
        <f t="shared" si="2"/>
        <v>93842</v>
      </c>
      <c r="D13" s="15">
        <f t="shared" si="2"/>
        <v>89542</v>
      </c>
      <c r="E13" s="15">
        <f t="shared" si="2"/>
        <v>24037</v>
      </c>
      <c r="F13" s="15">
        <f t="shared" si="2"/>
        <v>77444</v>
      </c>
      <c r="G13" s="15">
        <f t="shared" si="2"/>
        <v>127366</v>
      </c>
      <c r="H13" s="15">
        <f t="shared" si="2"/>
        <v>15268</v>
      </c>
      <c r="I13" s="15">
        <f t="shared" si="2"/>
        <v>83016</v>
      </c>
      <c r="J13" s="15">
        <f t="shared" si="2"/>
        <v>82590</v>
      </c>
      <c r="K13" s="15">
        <f t="shared" si="2"/>
        <v>129551</v>
      </c>
      <c r="L13" s="15">
        <f t="shared" si="2"/>
        <v>94614</v>
      </c>
      <c r="M13" s="15">
        <f t="shared" si="2"/>
        <v>45180</v>
      </c>
      <c r="N13" s="15">
        <f t="shared" si="2"/>
        <v>25383</v>
      </c>
      <c r="O13" s="11">
        <f>SUM(B13:N13)</f>
        <v>1029304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1.256515241893944</v>
      </c>
      <c r="C18" s="19">
        <v>1.335662454482881</v>
      </c>
      <c r="D18" s="19">
        <v>1.472729485179533</v>
      </c>
      <c r="E18" s="19">
        <v>0.916829966344765</v>
      </c>
      <c r="F18" s="19">
        <v>1.446281005047111</v>
      </c>
      <c r="G18" s="19">
        <v>1.487094003872435</v>
      </c>
      <c r="H18" s="19">
        <v>1.478792387272859</v>
      </c>
      <c r="I18" s="19">
        <v>1.203349387463873</v>
      </c>
      <c r="J18" s="19">
        <v>1.40022399383652</v>
      </c>
      <c r="K18" s="19">
        <v>1.271691616256336</v>
      </c>
      <c r="L18" s="19">
        <v>1.307342224529543</v>
      </c>
      <c r="M18" s="19">
        <v>1.27334912001037</v>
      </c>
      <c r="N18" s="19">
        <v>1.084865192622832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652408.2</v>
      </c>
      <c r="C20" s="24">
        <f aca="true" t="shared" si="3" ref="C20:O20">SUM(C21:C31)</f>
        <v>463560.49</v>
      </c>
      <c r="D20" s="24">
        <f t="shared" si="3"/>
        <v>417189.32</v>
      </c>
      <c r="E20" s="24">
        <f t="shared" si="3"/>
        <v>128202.52</v>
      </c>
      <c r="F20" s="24">
        <f t="shared" si="3"/>
        <v>427792.16</v>
      </c>
      <c r="G20" s="24">
        <f t="shared" si="3"/>
        <v>603505.83</v>
      </c>
      <c r="H20" s="24">
        <f t="shared" si="3"/>
        <v>115609.17000000001</v>
      </c>
      <c r="I20" s="24">
        <f t="shared" si="3"/>
        <v>395356.9999999999</v>
      </c>
      <c r="J20" s="24">
        <f t="shared" si="3"/>
        <v>429379.92000000004</v>
      </c>
      <c r="K20" s="24">
        <f t="shared" si="3"/>
        <v>615398.31</v>
      </c>
      <c r="L20" s="24">
        <f t="shared" si="3"/>
        <v>529162.46</v>
      </c>
      <c r="M20" s="24">
        <f t="shared" si="3"/>
        <v>274003.80000000005</v>
      </c>
      <c r="N20" s="24">
        <f t="shared" si="3"/>
        <v>115055.64000000003</v>
      </c>
      <c r="O20" s="24">
        <f t="shared" si="3"/>
        <v>5166624.819999999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447723.94</v>
      </c>
      <c r="C21" s="28">
        <f aca="true" t="shared" si="4" ref="C21:N21">ROUND((C15+C16)*C7,2)</f>
        <v>311333.66</v>
      </c>
      <c r="D21" s="28">
        <f t="shared" si="4"/>
        <v>258281.81</v>
      </c>
      <c r="E21" s="28">
        <f t="shared" si="4"/>
        <v>121603.94</v>
      </c>
      <c r="F21" s="28">
        <f t="shared" si="4"/>
        <v>262229.84</v>
      </c>
      <c r="G21" s="28">
        <f t="shared" si="4"/>
        <v>356351.98</v>
      </c>
      <c r="H21" s="28">
        <f t="shared" si="4"/>
        <v>57796.97</v>
      </c>
      <c r="I21" s="28">
        <f t="shared" si="4"/>
        <v>273310.25</v>
      </c>
      <c r="J21" s="28">
        <f t="shared" si="4"/>
        <v>274052.09</v>
      </c>
      <c r="K21" s="28">
        <f t="shared" si="4"/>
        <v>397933.07</v>
      </c>
      <c r="L21" s="28">
        <f t="shared" si="4"/>
        <v>330392.9</v>
      </c>
      <c r="M21" s="28">
        <f t="shared" si="4"/>
        <v>179646.06</v>
      </c>
      <c r="N21" s="28">
        <f t="shared" si="4"/>
        <v>90207.71</v>
      </c>
      <c r="O21" s="28">
        <f aca="true" t="shared" si="5" ref="O21:O29">SUM(B21:N21)</f>
        <v>3360864.2199999997</v>
      </c>
    </row>
    <row r="22" spans="1:23" ht="18.75" customHeight="1">
      <c r="A22" s="26" t="s">
        <v>33</v>
      </c>
      <c r="B22" s="28">
        <f>IF(B18&lt;&gt;0,ROUND((B18-1)*B21,2),0)</f>
        <v>114848.01</v>
      </c>
      <c r="C22" s="28">
        <f aca="true" t="shared" si="6" ref="C22:N22">IF(C18&lt;&gt;0,ROUND((C18-1)*C21,2),0)</f>
        <v>104503.02</v>
      </c>
      <c r="D22" s="28">
        <f t="shared" si="6"/>
        <v>122097.43</v>
      </c>
      <c r="E22" s="28">
        <f t="shared" si="6"/>
        <v>-10113.8</v>
      </c>
      <c r="F22" s="28">
        <f t="shared" si="6"/>
        <v>117028.2</v>
      </c>
      <c r="G22" s="28">
        <f t="shared" si="6"/>
        <v>173576.91</v>
      </c>
      <c r="H22" s="28">
        <f t="shared" si="6"/>
        <v>27672.75</v>
      </c>
      <c r="I22" s="28">
        <f t="shared" si="6"/>
        <v>55577.47</v>
      </c>
      <c r="J22" s="28">
        <f t="shared" si="6"/>
        <v>109682.22</v>
      </c>
      <c r="K22" s="28">
        <f t="shared" si="6"/>
        <v>108115.08</v>
      </c>
      <c r="L22" s="28">
        <f t="shared" si="6"/>
        <v>101543.69</v>
      </c>
      <c r="M22" s="28">
        <f t="shared" si="6"/>
        <v>49106.09</v>
      </c>
      <c r="N22" s="28">
        <f t="shared" si="6"/>
        <v>7655.49</v>
      </c>
      <c r="O22" s="28">
        <f t="shared" si="5"/>
        <v>1081292.56</v>
      </c>
      <c r="W22" s="51"/>
    </row>
    <row r="23" spans="1:15" ht="18.75" customHeight="1">
      <c r="A23" s="26" t="s">
        <v>34</v>
      </c>
      <c r="B23" s="28">
        <v>25554.08</v>
      </c>
      <c r="C23" s="28">
        <v>19260.66</v>
      </c>
      <c r="D23" s="28">
        <v>16553.09</v>
      </c>
      <c r="E23" s="28">
        <v>5577.74</v>
      </c>
      <c r="F23" s="28">
        <v>18311.8</v>
      </c>
      <c r="G23" s="28">
        <v>27538.7</v>
      </c>
      <c r="H23" s="28">
        <v>3955.65</v>
      </c>
      <c r="I23" s="28">
        <v>20230.61</v>
      </c>
      <c r="J23" s="28">
        <v>16291.42</v>
      </c>
      <c r="K23" s="28">
        <v>30051.87</v>
      </c>
      <c r="L23" s="28">
        <v>22658.82</v>
      </c>
      <c r="M23" s="28">
        <v>13385.1</v>
      </c>
      <c r="N23" s="28">
        <v>6381.77</v>
      </c>
      <c r="O23" s="28">
        <f t="shared" si="5"/>
        <v>225751.31000000003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1187.22</v>
      </c>
      <c r="C26" s="28">
        <v>879.52</v>
      </c>
      <c r="D26" s="28">
        <v>800.56</v>
      </c>
      <c r="E26" s="28">
        <v>239.62</v>
      </c>
      <c r="F26" s="28">
        <v>800.56</v>
      </c>
      <c r="G26" s="28">
        <v>1121.87</v>
      </c>
      <c r="H26" s="28">
        <v>182.44</v>
      </c>
      <c r="I26" s="28">
        <v>707.97</v>
      </c>
      <c r="J26" s="28">
        <v>806</v>
      </c>
      <c r="K26" s="28">
        <v>1149.1</v>
      </c>
      <c r="L26" s="28">
        <v>977.55</v>
      </c>
      <c r="M26" s="28">
        <v>490.14</v>
      </c>
      <c r="N26" s="28">
        <v>220.54</v>
      </c>
      <c r="O26" s="28">
        <f t="shared" si="5"/>
        <v>9563.089999999998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34203.94</v>
      </c>
      <c r="L30" s="28">
        <v>29863.75</v>
      </c>
      <c r="M30" s="28">
        <v>0</v>
      </c>
      <c r="N30" s="28">
        <v>0</v>
      </c>
      <c r="O30" s="28">
        <f>SUM(B30:N30)</f>
        <v>64067.69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0</v>
      </c>
      <c r="C32" s="28">
        <f aca="true" t="shared" si="7" ref="C32:O32">+C33+C35+C48+C49+C50+C55-C56</f>
        <v>0</v>
      </c>
      <c r="D32" s="28">
        <f t="shared" si="7"/>
        <v>0</v>
      </c>
      <c r="E32" s="28">
        <f t="shared" si="7"/>
        <v>0</v>
      </c>
      <c r="F32" s="28">
        <f t="shared" si="7"/>
        <v>0</v>
      </c>
      <c r="G32" s="28">
        <f t="shared" si="7"/>
        <v>0</v>
      </c>
      <c r="H32" s="28">
        <f t="shared" si="7"/>
        <v>0</v>
      </c>
      <c r="I32" s="28">
        <f t="shared" si="7"/>
        <v>0</v>
      </c>
      <c r="J32" s="28">
        <f t="shared" si="7"/>
        <v>0</v>
      </c>
      <c r="K32" s="28">
        <f t="shared" si="7"/>
        <v>-405000</v>
      </c>
      <c r="L32" s="28">
        <f t="shared" si="7"/>
        <v>-369000</v>
      </c>
      <c r="M32" s="28">
        <f t="shared" si="7"/>
        <v>-7350.69</v>
      </c>
      <c r="N32" s="28">
        <f t="shared" si="7"/>
        <v>0</v>
      </c>
      <c r="O32" s="28">
        <f t="shared" si="7"/>
        <v>-781350.69</v>
      </c>
    </row>
    <row r="33" spans="1:15" ht="18.75" customHeight="1">
      <c r="A33" s="26" t="s">
        <v>38</v>
      </c>
      <c r="B33" s="29">
        <f>+B34</f>
        <v>0</v>
      </c>
      <c r="C33" s="29">
        <f>+C34</f>
        <v>0</v>
      </c>
      <c r="D33" s="29">
        <f aca="true" t="shared" si="8" ref="D33:O33">+D34</f>
        <v>0</v>
      </c>
      <c r="E33" s="29">
        <f t="shared" si="8"/>
        <v>0</v>
      </c>
      <c r="F33" s="29">
        <f t="shared" si="8"/>
        <v>0</v>
      </c>
      <c r="G33" s="29">
        <f t="shared" si="8"/>
        <v>0</v>
      </c>
      <c r="H33" s="29">
        <f t="shared" si="8"/>
        <v>0</v>
      </c>
      <c r="I33" s="29">
        <f t="shared" si="8"/>
        <v>0</v>
      </c>
      <c r="J33" s="29">
        <f t="shared" si="8"/>
        <v>0</v>
      </c>
      <c r="K33" s="29">
        <f t="shared" si="8"/>
        <v>0</v>
      </c>
      <c r="L33" s="29">
        <f t="shared" si="8"/>
        <v>0</v>
      </c>
      <c r="M33" s="29">
        <f t="shared" si="8"/>
        <v>0</v>
      </c>
      <c r="N33" s="29">
        <f t="shared" si="8"/>
        <v>0</v>
      </c>
      <c r="O33" s="29">
        <f t="shared" si="8"/>
        <v>0</v>
      </c>
    </row>
    <row r="34" spans="1:26" ht="18.75" customHeight="1">
      <c r="A34" s="27" t="s">
        <v>39</v>
      </c>
      <c r="B34" s="16">
        <f>ROUND((-B9)*$G$3,2)</f>
        <v>0</v>
      </c>
      <c r="C34" s="16">
        <f aca="true" t="shared" si="9" ref="C34:N34">ROUND((-C9)*$G$3,2)</f>
        <v>0</v>
      </c>
      <c r="D34" s="16">
        <f t="shared" si="9"/>
        <v>0</v>
      </c>
      <c r="E34" s="16">
        <f t="shared" si="9"/>
        <v>0</v>
      </c>
      <c r="F34" s="16">
        <f t="shared" si="9"/>
        <v>0</v>
      </c>
      <c r="G34" s="16">
        <f t="shared" si="9"/>
        <v>0</v>
      </c>
      <c r="H34" s="16">
        <f t="shared" si="9"/>
        <v>0</v>
      </c>
      <c r="I34" s="16">
        <f t="shared" si="9"/>
        <v>0</v>
      </c>
      <c r="J34" s="16">
        <f t="shared" si="9"/>
        <v>0</v>
      </c>
      <c r="K34" s="16">
        <f t="shared" si="9"/>
        <v>0</v>
      </c>
      <c r="L34" s="16">
        <f t="shared" si="9"/>
        <v>0</v>
      </c>
      <c r="M34" s="16">
        <f t="shared" si="9"/>
        <v>0</v>
      </c>
      <c r="N34" s="16">
        <f t="shared" si="9"/>
        <v>0</v>
      </c>
      <c r="O34" s="30">
        <f aca="true" t="shared" si="10" ref="O34:O56">SUM(B34:N34)</f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0</v>
      </c>
      <c r="D35" s="29">
        <f t="shared" si="11"/>
        <v>0</v>
      </c>
      <c r="E35" s="29">
        <f t="shared" si="11"/>
        <v>0</v>
      </c>
      <c r="F35" s="29">
        <f t="shared" si="11"/>
        <v>0</v>
      </c>
      <c r="G35" s="29">
        <f t="shared" si="11"/>
        <v>0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-405000</v>
      </c>
      <c r="L35" s="29">
        <f t="shared" si="11"/>
        <v>-369000</v>
      </c>
      <c r="M35" s="29">
        <f t="shared" si="11"/>
        <v>-7350.69</v>
      </c>
      <c r="N35" s="29">
        <f t="shared" si="11"/>
        <v>0</v>
      </c>
      <c r="O35" s="29">
        <f t="shared" si="11"/>
        <v>-781350.69</v>
      </c>
    </row>
    <row r="36" spans="1:26" ht="18.75" customHeight="1">
      <c r="A36" s="27" t="s">
        <v>41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-7350.69</v>
      </c>
      <c r="N36" s="31">
        <v>0</v>
      </c>
      <c r="O36" s="31">
        <f t="shared" si="10"/>
        <v>-7350.69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f t="shared" si="10"/>
        <v>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-405000</v>
      </c>
      <c r="L42" s="31">
        <v>-369000</v>
      </c>
      <c r="M42" s="31">
        <v>0</v>
      </c>
      <c r="N42" s="31">
        <v>0</v>
      </c>
      <c r="O42" s="31">
        <f t="shared" si="10"/>
        <v>-774000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652408.2</v>
      </c>
      <c r="C54" s="34">
        <f aca="true" t="shared" si="13" ref="C54:N54">+C20+C32</f>
        <v>463560.49</v>
      </c>
      <c r="D54" s="34">
        <f t="shared" si="13"/>
        <v>417189.32</v>
      </c>
      <c r="E54" s="34">
        <f t="shared" si="13"/>
        <v>128202.52</v>
      </c>
      <c r="F54" s="34">
        <f t="shared" si="13"/>
        <v>427792.16</v>
      </c>
      <c r="G54" s="34">
        <f t="shared" si="13"/>
        <v>603505.83</v>
      </c>
      <c r="H54" s="34">
        <f t="shared" si="13"/>
        <v>115609.17000000001</v>
      </c>
      <c r="I54" s="34">
        <f t="shared" si="13"/>
        <v>395356.9999999999</v>
      </c>
      <c r="J54" s="34">
        <f t="shared" si="13"/>
        <v>429379.92000000004</v>
      </c>
      <c r="K54" s="34">
        <f t="shared" si="13"/>
        <v>210398.31000000006</v>
      </c>
      <c r="L54" s="34">
        <f t="shared" si="13"/>
        <v>160162.45999999996</v>
      </c>
      <c r="M54" s="34">
        <f t="shared" si="13"/>
        <v>266653.11000000004</v>
      </c>
      <c r="N54" s="34">
        <f t="shared" si="13"/>
        <v>115055.64000000003</v>
      </c>
      <c r="O54" s="34">
        <f>SUM(B54:N54)</f>
        <v>4385274.13</v>
      </c>
      <c r="P54"/>
      <c r="Q54" s="41">
        <f>+O54-O60</f>
        <v>-0.02000000048428774</v>
      </c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652408.2</v>
      </c>
      <c r="C60" s="42">
        <f t="shared" si="14"/>
        <v>463560.5</v>
      </c>
      <c r="D60" s="42">
        <f t="shared" si="14"/>
        <v>417189.32</v>
      </c>
      <c r="E60" s="42">
        <f t="shared" si="14"/>
        <v>128202.51</v>
      </c>
      <c r="F60" s="42">
        <f t="shared" si="14"/>
        <v>427792.16</v>
      </c>
      <c r="G60" s="42">
        <f t="shared" si="14"/>
        <v>603505.83</v>
      </c>
      <c r="H60" s="42">
        <f t="shared" si="14"/>
        <v>115609.18</v>
      </c>
      <c r="I60" s="42">
        <f t="shared" si="14"/>
        <v>395357</v>
      </c>
      <c r="J60" s="42">
        <f t="shared" si="14"/>
        <v>429379.92</v>
      </c>
      <c r="K60" s="42">
        <f t="shared" si="14"/>
        <v>210398.31</v>
      </c>
      <c r="L60" s="42">
        <f t="shared" si="14"/>
        <v>160162.46</v>
      </c>
      <c r="M60" s="42">
        <f t="shared" si="14"/>
        <v>266653.11</v>
      </c>
      <c r="N60" s="42">
        <f t="shared" si="14"/>
        <v>115055.65</v>
      </c>
      <c r="O60" s="34">
        <f t="shared" si="14"/>
        <v>4385274.15</v>
      </c>
      <c r="Q60"/>
    </row>
    <row r="61" spans="1:18" ht="18.75" customHeight="1">
      <c r="A61" s="26" t="s">
        <v>54</v>
      </c>
      <c r="B61" s="42">
        <v>542459.62</v>
      </c>
      <c r="C61" s="42">
        <v>332700.4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875160.02</v>
      </c>
      <c r="P61"/>
      <c r="Q61"/>
      <c r="R61" s="41"/>
    </row>
    <row r="62" spans="1:16" ht="18.75" customHeight="1">
      <c r="A62" s="26" t="s">
        <v>55</v>
      </c>
      <c r="B62" s="42">
        <v>109948.58</v>
      </c>
      <c r="C62" s="42">
        <v>130860.1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240808.68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417189.32</v>
      </c>
      <c r="E63" s="43">
        <v>0</v>
      </c>
      <c r="F63" s="43">
        <v>0</v>
      </c>
      <c r="G63" s="43">
        <v>0</v>
      </c>
      <c r="H63" s="42">
        <v>115609.18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532798.5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128202.51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128202.51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427792.16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427792.16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603505.83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603505.83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395357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395357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429379.92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429379.92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210398.31</v>
      </c>
      <c r="L69" s="29">
        <v>160162.46</v>
      </c>
      <c r="M69" s="43">
        <v>0</v>
      </c>
      <c r="N69" s="43">
        <v>0</v>
      </c>
      <c r="O69" s="34">
        <f t="shared" si="15"/>
        <v>370560.77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266653.11</v>
      </c>
      <c r="N70" s="43">
        <v>0</v>
      </c>
      <c r="O70" s="34">
        <f t="shared" si="15"/>
        <v>266653.11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115055.65</v>
      </c>
      <c r="O71" s="46">
        <f t="shared" si="15"/>
        <v>115055.65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2024-02-01T19:22:43Z</dcterms:modified>
  <cp:category/>
  <cp:version/>
  <cp:contentType/>
  <cp:contentStatus/>
</cp:coreProperties>
</file>