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<sst xmlns="http://schemas.openxmlformats.org/spreadsheetml/2006/main" count="89" uniqueCount="86">
  <si>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</si>
  <si>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</si>
  <si>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</si>
  <si>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</si>
  <si>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</si>
  <si>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</si>
  <si>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</si>
  <si>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</si>
  <si>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</si>
  <si>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</si>
  <si>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</si>
  <si>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</si>
  <si>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</si>
  <si>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</si>
  <si>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</si>
  <si>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</si>
  <si>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</si>
  <si>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</si>
  <si>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</si>
  <si>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</si>
  <si>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</si>
  <si>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</si>
  <si>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</si>
  <si>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</si>
  <si>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</si>
  <si>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</si>
  <si>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</si>
  <si>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</si>
  <si>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</si>
  <si>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</si>
  <si>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</si>
  <si>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</si>
  <si>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</si>
  <si>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</si>
  <si>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</si>
  <si>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</si>
  <si>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</si>
  <si>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</si>
  <si>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</si>
  <si>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</si>
  <si>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</si>
  <si>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</si>
  <si>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</si>
  <si>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</si>
  <si>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</si>
  <si>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</si>
  <si>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</si>
  <si>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</si>
  <si>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</si>
  <si>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</si>
  <si>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</si>
  <si>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</si>
  <si>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</si>
  <si>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</si>
  <si>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</si>
  <si>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</si>
  <si>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</si>
  <si>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</si>
  <si>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</si>
  <si>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</si>
  <si>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</si>
  <si>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</si>
  <si>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</si>
  <si>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</si>
  <si>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</si>
  <si>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</si>
  <si>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</si>
  <si>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</si>
  <si>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</si>
  <si>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</si>
  <si>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</si>
  <si>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</si>
  <si>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</si>
  <si>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</si>
  <si>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</si>
  <si>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</si>
  <si>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</si>
  <si>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</si>
  <si>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</si>
  <si>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</si>
  <si>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</si>
  <si>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</si>
  <si>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</si>
  <si>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</si>
  <si>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24/01/24 - VENCIMENTO 01/02/24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</si>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</sst>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357621</v>
      </c>
      <c r="C7" s="9">
        <f t="shared" si="0"/>
        <v>246908</v>
      </c>
      <c r="D7" s="9">
        <f t="shared" si="0"/>
        <v>229593</v>
      </c>
      <c r="E7" s="9">
        <f t="shared" si="0"/>
        <v>64365</v>
      </c>
      <c r="F7" s="9">
        <f t="shared" si="0"/>
        <v>219101</v>
      </c>
      <c r="G7" s="9">
        <f t="shared" si="0"/>
        <v>351183</v>
      </c>
      <c r="H7" s="9">
        <f t="shared" si="0"/>
        <v>47173</v>
      </c>
      <c r="I7" s="9">
        <f t="shared" si="0"/>
        <v>283588</v>
      </c>
      <c r="J7" s="9">
        <f t="shared" si="0"/>
        <v>203709</v>
      </c>
      <c r="K7" s="9">
        <f t="shared" si="0"/>
        <v>314175</v>
      </c>
      <c r="L7" s="9">
        <f t="shared" si="0"/>
        <v>237449</v>
      </c>
      <c r="M7" s="9">
        <f t="shared" si="0"/>
        <v>122343</v>
      </c>
      <c r="N7" s="9">
        <f t="shared" si="0"/>
        <v>83140</v>
      </c>
      <c r="O7" s="9">
        <f t="shared" si="0"/>
        <v>2760348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10023</v>
      </c>
      <c r="C8" s="11">
        <f t="shared" si="1"/>
        <v>10289</v>
      </c>
      <c r="D8" s="11">
        <f t="shared" si="1"/>
        <v>5679</v>
      </c>
      <c r="E8" s="11">
        <f t="shared" si="1"/>
        <v>1951</v>
      </c>
      <c r="F8" s="11">
        <f t="shared" si="1"/>
        <v>6713</v>
      </c>
      <c r="G8" s="11">
        <f t="shared" si="1"/>
        <v>12736</v>
      </c>
      <c r="H8" s="11">
        <f t="shared" si="1"/>
        <v>1954</v>
      </c>
      <c r="I8" s="11">
        <f t="shared" si="1"/>
        <v>14151</v>
      </c>
      <c r="J8" s="11">
        <f t="shared" si="1"/>
        <v>7939</v>
      </c>
      <c r="K8" s="11">
        <f t="shared" si="1"/>
        <v>5263</v>
      </c>
      <c r="L8" s="11">
        <f t="shared" si="1"/>
        <v>3432</v>
      </c>
      <c r="M8" s="11">
        <f t="shared" si="1"/>
        <v>5359</v>
      </c>
      <c r="N8" s="11">
        <f t="shared" si="1"/>
        <v>3829</v>
      </c>
      <c r="O8" s="11">
        <f t="shared" si="1"/>
        <v>89318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10023</v>
      </c>
      <c r="C9" s="11">
        <v>10289</v>
      </c>
      <c r="D9" s="11">
        <v>5679</v>
      </c>
      <c r="E9" s="11">
        <v>1951</v>
      </c>
      <c r="F9" s="11">
        <v>6713</v>
      </c>
      <c r="G9" s="11">
        <v>12736</v>
      </c>
      <c r="H9" s="11">
        <v>1954</v>
      </c>
      <c r="I9" s="11">
        <v>14151</v>
      </c>
      <c r="J9" s="11">
        <v>7939</v>
      </c>
      <c r="K9" s="11">
        <v>5263</v>
      </c>
      <c r="L9" s="11">
        <v>3429</v>
      </c>
      <c r="M9" s="11">
        <v>5359</v>
      </c>
      <c r="N9" s="11">
        <v>3811</v>
      </c>
      <c r="O9" s="11">
        <f>SUM(B9:N9)</f>
        <v>89297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18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347598</v>
      </c>
      <c r="C11" s="13">
        <v>236619</v>
      </c>
      <c r="D11" s="13">
        <v>223914</v>
      </c>
      <c r="E11" s="13">
        <v>62414</v>
      </c>
      <c r="F11" s="13">
        <v>212388</v>
      </c>
      <c r="G11" s="13">
        <v>338447</v>
      </c>
      <c r="H11" s="13">
        <v>45219</v>
      </c>
      <c r="I11" s="13">
        <v>269437</v>
      </c>
      <c r="J11" s="13">
        <v>195770</v>
      </c>
      <c r="K11" s="13">
        <v>308912</v>
      </c>
      <c r="L11" s="13">
        <v>234017</v>
      </c>
      <c r="M11" s="13">
        <v>116984</v>
      </c>
      <c r="N11" s="13">
        <v>79311</v>
      </c>
      <c r="O11" s="11">
        <f>SUM(B11:N11)</f>
        <v>2671030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27839</v>
      </c>
      <c r="C12" s="13">
        <v>23883</v>
      </c>
      <c r="D12" s="13">
        <v>18933</v>
      </c>
      <c r="E12" s="13">
        <v>7609</v>
      </c>
      <c r="F12" s="13">
        <v>22071</v>
      </c>
      <c r="G12" s="13">
        <v>36687</v>
      </c>
      <c r="H12" s="13">
        <v>5241</v>
      </c>
      <c r="I12" s="13">
        <v>28770</v>
      </c>
      <c r="J12" s="13">
        <v>18515</v>
      </c>
      <c r="K12" s="13">
        <v>23379</v>
      </c>
      <c r="L12" s="13">
        <v>17453</v>
      </c>
      <c r="M12" s="13">
        <v>6860</v>
      </c>
      <c r="N12" s="13">
        <v>3782</v>
      </c>
      <c r="O12" s="11">
        <f>SUM(B12:N12)</f>
        <v>241022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319759</v>
      </c>
      <c r="C13" s="15">
        <f t="shared" si="2"/>
        <v>212736</v>
      </c>
      <c r="D13" s="15">
        <f t="shared" si="2"/>
        <v>204981</v>
      </c>
      <c r="E13" s="15">
        <f t="shared" si="2"/>
        <v>54805</v>
      </c>
      <c r="F13" s="15">
        <f t="shared" si="2"/>
        <v>190317</v>
      </c>
      <c r="G13" s="15">
        <f t="shared" si="2"/>
        <v>301760</v>
      </c>
      <c r="H13" s="15">
        <f t="shared" si="2"/>
        <v>39978</v>
      </c>
      <c r="I13" s="15">
        <f t="shared" si="2"/>
        <v>240667</v>
      </c>
      <c r="J13" s="15">
        <f t="shared" si="2"/>
        <v>177255</v>
      </c>
      <c r="K13" s="15">
        <f t="shared" si="2"/>
        <v>285533</v>
      </c>
      <c r="L13" s="15">
        <f t="shared" si="2"/>
        <v>216564</v>
      </c>
      <c r="M13" s="15">
        <f t="shared" si="2"/>
        <v>110124</v>
      </c>
      <c r="N13" s="15">
        <f t="shared" si="2"/>
        <v>75529</v>
      </c>
      <c r="O13" s="11">
        <f>SUM(B13:N13)</f>
        <v>2430008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1.147339338085473</v>
      </c>
      <c r="C18" s="19">
        <v>1.17580432267846</v>
      </c>
      <c r="D18" s="19">
        <v>1.313662385795448</v>
      </c>
      <c r="E18" s="19">
        <v>0.809285527608595</v>
      </c>
      <c r="F18" s="19">
        <v>1.302548898907369</v>
      </c>
      <c r="G18" s="19">
        <v>1.31807796359631</v>
      </c>
      <c r="H18" s="19">
        <v>1.370512298874294</v>
      </c>
      <c r="I18" s="19">
        <v>1.048318900347179</v>
      </c>
      <c r="J18" s="19">
        <v>1.260146678922746</v>
      </c>
      <c r="K18" s="19">
        <v>1.122845892989969</v>
      </c>
      <c r="L18" s="19">
        <v>1.195540537012358</v>
      </c>
      <c r="M18" s="19">
        <v>1.169808977049229</v>
      </c>
      <c r="N18" s="19">
        <v>0.988313724672156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1335825.9999999998</v>
      </c>
      <c r="C20" s="24">
        <f aca="true" t="shared" si="3" ref="C20:O20">SUM(C21:C31)</f>
        <v>954376.58</v>
      </c>
      <c r="D20" s="24">
        <f t="shared" si="3"/>
        <v>857165.46</v>
      </c>
      <c r="E20" s="24">
        <f t="shared" si="3"/>
        <v>260109.49999999997</v>
      </c>
      <c r="F20" s="24">
        <f t="shared" si="3"/>
        <v>953177.77</v>
      </c>
      <c r="G20" s="24">
        <f t="shared" si="3"/>
        <v>1285362.31</v>
      </c>
      <c r="H20" s="24">
        <f t="shared" si="3"/>
        <v>255186.58999999997</v>
      </c>
      <c r="I20" s="24">
        <f t="shared" si="3"/>
        <v>989550.2699999999</v>
      </c>
      <c r="J20" s="24">
        <f t="shared" si="3"/>
        <v>846150.11</v>
      </c>
      <c r="K20" s="24">
        <f t="shared" si="3"/>
        <v>1145096.18</v>
      </c>
      <c r="L20" s="24">
        <f t="shared" si="3"/>
        <v>1054412.2</v>
      </c>
      <c r="M20" s="24">
        <f t="shared" si="3"/>
        <v>595642.29</v>
      </c>
      <c r="N20" s="24">
        <f t="shared" si="3"/>
        <v>306643.06</v>
      </c>
      <c r="O20" s="24">
        <f t="shared" si="3"/>
        <v>10838698.320000002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1055697.19</v>
      </c>
      <c r="C21" s="28">
        <f aca="true" t="shared" si="4" ref="C21:N21">ROUND((C15+C16)*C7,2)</f>
        <v>752970.64</v>
      </c>
      <c r="D21" s="28">
        <f t="shared" si="4"/>
        <v>614046.48</v>
      </c>
      <c r="E21" s="28">
        <f t="shared" si="4"/>
        <v>294083.69</v>
      </c>
      <c r="F21" s="28">
        <f t="shared" si="4"/>
        <v>679191.19</v>
      </c>
      <c r="G21" s="28">
        <f t="shared" si="4"/>
        <v>895727.36</v>
      </c>
      <c r="H21" s="28">
        <f t="shared" si="4"/>
        <v>161548.66</v>
      </c>
      <c r="I21" s="28">
        <f t="shared" si="4"/>
        <v>858732.82</v>
      </c>
      <c r="J21" s="28">
        <f t="shared" si="4"/>
        <v>620436.5</v>
      </c>
      <c r="K21" s="28">
        <f t="shared" si="4"/>
        <v>904478.41</v>
      </c>
      <c r="L21" s="28">
        <f t="shared" si="4"/>
        <v>778357.82</v>
      </c>
      <c r="M21" s="28">
        <f t="shared" si="4"/>
        <v>462762.4</v>
      </c>
      <c r="N21" s="28">
        <f t="shared" si="4"/>
        <v>284064.44</v>
      </c>
      <c r="O21" s="28">
        <f aca="true" t="shared" si="5" ref="O21:O29">SUM(B21:N21)</f>
        <v>8362097.6000000015</v>
      </c>
    </row>
    <row r="22" spans="1:23" ht="18.75" customHeight="1">
      <c r="A22" s="26" t="s">
        <v>33</v>
      </c>
      <c r="B22" s="28">
        <f>IF(B18&lt;&gt;0,ROUND((B18-1)*B21,2),0)</f>
        <v>155545.73</v>
      </c>
      <c r="C22" s="28">
        <f aca="true" t="shared" si="6" ref="C22:N22">IF(C18&lt;&gt;0,ROUND((C18-1)*C21,2),0)</f>
        <v>132375.49</v>
      </c>
      <c r="D22" s="28">
        <f t="shared" si="6"/>
        <v>192603.28</v>
      </c>
      <c r="E22" s="28">
        <f t="shared" si="6"/>
        <v>-56086.02</v>
      </c>
      <c r="F22" s="28">
        <f t="shared" si="6"/>
        <v>205488.55</v>
      </c>
      <c r="G22" s="28">
        <f t="shared" si="6"/>
        <v>284911.13</v>
      </c>
      <c r="H22" s="28">
        <f t="shared" si="6"/>
        <v>59855.77</v>
      </c>
      <c r="I22" s="28">
        <f t="shared" si="6"/>
        <v>41493.03</v>
      </c>
      <c r="J22" s="28">
        <f t="shared" si="6"/>
        <v>161404.49</v>
      </c>
      <c r="K22" s="28">
        <f t="shared" si="6"/>
        <v>111111.46</v>
      </c>
      <c r="L22" s="28">
        <f t="shared" si="6"/>
        <v>152200.51</v>
      </c>
      <c r="M22" s="28">
        <f t="shared" si="6"/>
        <v>78581.21</v>
      </c>
      <c r="N22" s="28">
        <f t="shared" si="6"/>
        <v>-3319.66</v>
      </c>
      <c r="O22" s="28">
        <f t="shared" si="5"/>
        <v>1516164.9700000002</v>
      </c>
      <c r="W22" s="51"/>
    </row>
    <row r="23" spans="1:15" ht="18.75" customHeight="1">
      <c r="A23" s="26" t="s">
        <v>34</v>
      </c>
      <c r="B23" s="28">
        <v>60349.93</v>
      </c>
      <c r="C23" s="28">
        <v>40616.31</v>
      </c>
      <c r="D23" s="28">
        <v>30310.45</v>
      </c>
      <c r="E23" s="28">
        <v>10993.53</v>
      </c>
      <c r="F23" s="28">
        <v>38251.21</v>
      </c>
      <c r="G23" s="28">
        <v>58699.2</v>
      </c>
      <c r="H23" s="28">
        <v>7573.85</v>
      </c>
      <c r="I23" s="28">
        <v>42946.87</v>
      </c>
      <c r="J23" s="28">
        <v>35028.45</v>
      </c>
      <c r="K23" s="28">
        <v>51304.31</v>
      </c>
      <c r="L23" s="28">
        <v>49443.99</v>
      </c>
      <c r="M23" s="28">
        <v>22415.8</v>
      </c>
      <c r="N23" s="28">
        <v>15041.3</v>
      </c>
      <c r="O23" s="28">
        <f t="shared" si="5"/>
        <v>462975.2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830.51</v>
      </c>
      <c r="D26" s="28">
        <v>748.82</v>
      </c>
      <c r="E26" s="28">
        <v>223.28</v>
      </c>
      <c r="F26" s="28">
        <v>825.06</v>
      </c>
      <c r="G26" s="28">
        <v>1108.25</v>
      </c>
      <c r="H26" s="28">
        <v>206.95</v>
      </c>
      <c r="I26" s="28">
        <v>846.85</v>
      </c>
      <c r="J26" s="28">
        <v>732.48</v>
      </c>
      <c r="K26" s="28">
        <v>982.99</v>
      </c>
      <c r="L26" s="28">
        <v>904.03</v>
      </c>
      <c r="M26" s="28">
        <v>506.47</v>
      </c>
      <c r="N26" s="28">
        <v>266.85</v>
      </c>
      <c r="O26" s="28">
        <f t="shared" si="5"/>
        <v>9320.740000000002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33273.76</v>
      </c>
      <c r="L30" s="28">
        <v>29780.1</v>
      </c>
      <c r="M30" s="28">
        <v>0</v>
      </c>
      <c r="N30" s="28">
        <v>0</v>
      </c>
      <c r="O30" s="28">
        <f>SUM(B30:N30)</f>
        <v>63053.86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-44101.2</v>
      </c>
      <c r="C32" s="28">
        <f aca="true" t="shared" si="7" ref="C32:O32">+C33+C35+C48+C49+C50+C55-C56</f>
        <v>-45271.6</v>
      </c>
      <c r="D32" s="28">
        <f t="shared" si="7"/>
        <v>-24987.6</v>
      </c>
      <c r="E32" s="28">
        <f t="shared" si="7"/>
        <v>-8584.4</v>
      </c>
      <c r="F32" s="28">
        <f t="shared" si="7"/>
        <v>-29537.2</v>
      </c>
      <c r="G32" s="28">
        <f t="shared" si="7"/>
        <v>-56038.4</v>
      </c>
      <c r="H32" s="28">
        <f t="shared" si="7"/>
        <v>-8597.6</v>
      </c>
      <c r="I32" s="28">
        <f t="shared" si="7"/>
        <v>-62264.4</v>
      </c>
      <c r="J32" s="28">
        <f t="shared" si="7"/>
        <v>-34931.6</v>
      </c>
      <c r="K32" s="28">
        <f t="shared" si="7"/>
        <v>-23157.2</v>
      </c>
      <c r="L32" s="28">
        <f t="shared" si="7"/>
        <v>-15087.6</v>
      </c>
      <c r="M32" s="28">
        <f t="shared" si="7"/>
        <v>-40579.45</v>
      </c>
      <c r="N32" s="28">
        <f t="shared" si="7"/>
        <v>-16768.4</v>
      </c>
      <c r="O32" s="28">
        <f t="shared" si="7"/>
        <v>-409906.6500000001</v>
      </c>
    </row>
    <row r="33" spans="1:15" ht="18.75" customHeight="1">
      <c r="A33" s="26" t="s">
        <v>38</v>
      </c>
      <c r="B33" s="29">
        <f>+B34</f>
        <v>-44101.2</v>
      </c>
      <c r="C33" s="29">
        <f>+C34</f>
        <v>-45271.6</v>
      </c>
      <c r="D33" s="29">
        <f aca="true" t="shared" si="8" ref="D33:O33">+D34</f>
        <v>-24987.6</v>
      </c>
      <c r="E33" s="29">
        <f t="shared" si="8"/>
        <v>-8584.4</v>
      </c>
      <c r="F33" s="29">
        <f t="shared" si="8"/>
        <v>-29537.2</v>
      </c>
      <c r="G33" s="29">
        <f t="shared" si="8"/>
        <v>-56038.4</v>
      </c>
      <c r="H33" s="29">
        <f t="shared" si="8"/>
        <v>-8597.6</v>
      </c>
      <c r="I33" s="29">
        <f t="shared" si="8"/>
        <v>-62264.4</v>
      </c>
      <c r="J33" s="29">
        <f t="shared" si="8"/>
        <v>-34931.6</v>
      </c>
      <c r="K33" s="29">
        <f t="shared" si="8"/>
        <v>-23157.2</v>
      </c>
      <c r="L33" s="29">
        <f t="shared" si="8"/>
        <v>-15087.6</v>
      </c>
      <c r="M33" s="29">
        <f t="shared" si="8"/>
        <v>-23579.6</v>
      </c>
      <c r="N33" s="29">
        <f t="shared" si="8"/>
        <v>-16768.4</v>
      </c>
      <c r="O33" s="29">
        <f t="shared" si="8"/>
        <v>-392906.8</v>
      </c>
    </row>
    <row r="34" spans="1:26" ht="18.75" customHeight="1">
      <c r="A34" s="27" t="s">
        <v>39</v>
      </c>
      <c r="B34" s="16">
        <f>ROUND((-B9)*$G$3,2)</f>
        <v>-44101.2</v>
      </c>
      <c r="C34" s="16">
        <f aca="true" t="shared" si="9" ref="C34:N34">ROUND((-C9)*$G$3,2)</f>
        <v>-45271.6</v>
      </c>
      <c r="D34" s="16">
        <f t="shared" si="9"/>
        <v>-24987.6</v>
      </c>
      <c r="E34" s="16">
        <f t="shared" si="9"/>
        <v>-8584.4</v>
      </c>
      <c r="F34" s="16">
        <f t="shared" si="9"/>
        <v>-29537.2</v>
      </c>
      <c r="G34" s="16">
        <f t="shared" si="9"/>
        <v>-56038.4</v>
      </c>
      <c r="H34" s="16">
        <f t="shared" si="9"/>
        <v>-8597.6</v>
      </c>
      <c r="I34" s="16">
        <f t="shared" si="9"/>
        <v>-62264.4</v>
      </c>
      <c r="J34" s="16">
        <f t="shared" si="9"/>
        <v>-34931.6</v>
      </c>
      <c r="K34" s="16">
        <f t="shared" si="9"/>
        <v>-23157.2</v>
      </c>
      <c r="L34" s="16">
        <f t="shared" si="9"/>
        <v>-15087.6</v>
      </c>
      <c r="M34" s="16">
        <f t="shared" si="9"/>
        <v>-23579.6</v>
      </c>
      <c r="N34" s="16">
        <f t="shared" si="9"/>
        <v>-16768.4</v>
      </c>
      <c r="O34" s="30">
        <f aca="true" t="shared" si="10" ref="O34:O56">SUM(B34:N34)</f>
        <v>-392906.8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-16999.85</v>
      </c>
      <c r="N35" s="29">
        <f t="shared" si="11"/>
        <v>0</v>
      </c>
      <c r="O35" s="29">
        <f t="shared" si="11"/>
        <v>-16999.850000000093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-16999.85</v>
      </c>
      <c r="N36" s="31">
        <v>0</v>
      </c>
      <c r="O36" s="31">
        <f t="shared" si="10"/>
        <v>-16999.85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1291724.7999999998</v>
      </c>
      <c r="C54" s="34">
        <f aca="true" t="shared" si="13" ref="C54:N54">+C20+C32</f>
        <v>909104.98</v>
      </c>
      <c r="D54" s="34">
        <f t="shared" si="13"/>
        <v>832177.86</v>
      </c>
      <c r="E54" s="34">
        <f t="shared" si="13"/>
        <v>251525.09999999998</v>
      </c>
      <c r="F54" s="34">
        <f t="shared" si="13"/>
        <v>923640.5700000001</v>
      </c>
      <c r="G54" s="34">
        <f t="shared" si="13"/>
        <v>1229323.9100000001</v>
      </c>
      <c r="H54" s="34">
        <f t="shared" si="13"/>
        <v>246588.98999999996</v>
      </c>
      <c r="I54" s="34">
        <f t="shared" si="13"/>
        <v>927285.8699999999</v>
      </c>
      <c r="J54" s="34">
        <f t="shared" si="13"/>
        <v>811218.51</v>
      </c>
      <c r="K54" s="34">
        <f t="shared" si="13"/>
        <v>1121938.98</v>
      </c>
      <c r="L54" s="34">
        <f t="shared" si="13"/>
        <v>1039324.6</v>
      </c>
      <c r="M54" s="34">
        <f t="shared" si="13"/>
        <v>555062.8400000001</v>
      </c>
      <c r="N54" s="34">
        <f t="shared" si="13"/>
        <v>289874.66</v>
      </c>
      <c r="O54" s="34">
        <f>SUM(B54:N54)</f>
        <v>10428791.67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1291724.7899999998</v>
      </c>
      <c r="C60" s="42">
        <f t="shared" si="14"/>
        <v>909104.98</v>
      </c>
      <c r="D60" s="42">
        <f t="shared" si="14"/>
        <v>832177.86</v>
      </c>
      <c r="E60" s="42">
        <f t="shared" si="14"/>
        <v>251525.1</v>
      </c>
      <c r="F60" s="42">
        <f t="shared" si="14"/>
        <v>923640.57</v>
      </c>
      <c r="G60" s="42">
        <f t="shared" si="14"/>
        <v>1229323.91</v>
      </c>
      <c r="H60" s="42">
        <f t="shared" si="14"/>
        <v>246588.98</v>
      </c>
      <c r="I60" s="42">
        <f t="shared" si="14"/>
        <v>927285.87</v>
      </c>
      <c r="J60" s="42">
        <f t="shared" si="14"/>
        <v>811218.52</v>
      </c>
      <c r="K60" s="42">
        <f t="shared" si="14"/>
        <v>1121938.97</v>
      </c>
      <c r="L60" s="42">
        <f t="shared" si="14"/>
        <v>1039324.6</v>
      </c>
      <c r="M60" s="42">
        <f t="shared" si="14"/>
        <v>555062.84</v>
      </c>
      <c r="N60" s="42">
        <f t="shared" si="14"/>
        <v>289874.66</v>
      </c>
      <c r="O60" s="34">
        <f t="shared" si="14"/>
        <v>10428791.65</v>
      </c>
      <c r="Q60"/>
    </row>
    <row r="61" spans="1:18" ht="18.75" customHeight="1">
      <c r="A61" s="26" t="s">
        <v>54</v>
      </c>
      <c r="B61" s="42">
        <v>1063502.64</v>
      </c>
      <c r="C61" s="42">
        <v>645918.17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1709420.81</v>
      </c>
      <c r="P61"/>
      <c r="Q61"/>
      <c r="R61" s="41"/>
    </row>
    <row r="62" spans="1:16" ht="18.75" customHeight="1">
      <c r="A62" s="26" t="s">
        <v>55</v>
      </c>
      <c r="B62" s="42">
        <v>228222.15</v>
      </c>
      <c r="C62" s="42">
        <v>263186.81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491408.95999999996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832177.86</v>
      </c>
      <c r="E63" s="43">
        <v>0</v>
      </c>
      <c r="F63" s="43">
        <v>0</v>
      </c>
      <c r="G63" s="43">
        <v>0</v>
      </c>
      <c r="H63" s="42">
        <v>246588.98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1078766.84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251525.1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251525.1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923640.57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923640.57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1229323.91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1229323.91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927285.87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927285.87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811218.52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811218.52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1121938.97</v>
      </c>
      <c r="L69" s="29">
        <v>1039324.6</v>
      </c>
      <c r="M69" s="43">
        <v>0</v>
      </c>
      <c r="N69" s="43">
        <v>0</v>
      </c>
      <c r="O69" s="34">
        <f t="shared" si="15"/>
        <v>2161263.57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555062.84</v>
      </c>
      <c r="N70" s="43">
        <v>0</v>
      </c>
      <c r="O70" s="34">
        <f t="shared" si="15"/>
        <v>555062.84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289874.66</v>
      </c>
      <c r="O71" s="46">
        <f t="shared" si="15"/>
        <v>289874.66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2024-01-31T21:04:44Z</dcterms:modified>
  <cp:category/>
  <cp:version/>
  <cp:contentType/>
  <cp:contentStatus/>
</cp:coreProperties>
</file>