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<sst xmlns="http://schemas.openxmlformats.org/spreadsheetml/2006/main" count="90" uniqueCount="87">
  <si>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</si>
  <si>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</si>
  <si>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</si>
  <si>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</si>
  <si>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</si>
  <si>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</si>
  <si>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</si>
  <si>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</si>
  <si>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</si>
  <si>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</si>
  <si>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</si>
  <si>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</si>
  <si>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</si>
  <si>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</si>
  <si>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</si>
  <si>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</si>
  <si>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</si>
  <si>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</si>
  <si>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</si>
  <si>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</si>
  <si>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</si>
  <si>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</si>
  <si>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</si>
  <si>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</si>
  <si>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</si>
  <si>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</si>
  <si>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</si>
  <si>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</si>
  <si>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</si>
  <si>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</si>
  <si>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</si>
  <si>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</si>
  <si>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</si>
  <si>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</si>
  <si>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</si>
  <si>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</si>
  <si>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</si>
  <si>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</si>
  <si>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</si>
  <si>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</si>
  <si>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</si>
  <si>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</si>
  <si>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</si>
  <si>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</si>
  <si>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</si>
  <si>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</si>
  <si>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</si>
  <si>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</si>
  <si>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</si>
  <si>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</si>
  <si>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</si>
  <si>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</si>
  <si>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</si>
  <si>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</si>
  <si>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</si>
  <si>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</si>
  <si>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</si>
  <si>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</si>
  <si>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</si>
  <si>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</si>
  <si>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</si>
  <si>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</si>
  <si>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</si>
  <si>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</si>
  <si>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</si>
  <si>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</si>
  <si>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</si>
  <si>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</si>
  <si>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</si>
  <si>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</si>
  <si>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</si>
  <si>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</si>
  <si>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</si>
  <si>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</si>
  <si>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</si>
  <si>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</si>
  <si>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</si>
  <si>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</si>
  <si>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</si>
  <si>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</si>
  <si>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</si>
  <si>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</si>
  <si>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</si>
  <si>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23/01/24 - VENCIMENTO 31/01/24</t>
  </si>
  <si>
    <t>5.0. Remuneração Veículos Elétricos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</si>
  <si>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(1)</t>
    </r>
  </si>
  <si>
    <t xml:space="preserve">          (1) Revisões ARLA 32, equipamentos embarcados, dez/23, e rede da madrugada, jan e dez/23.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</si>
</sst>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311921</v>
      </c>
      <c r="C7" s="9">
        <f t="shared" si="0"/>
        <v>216417</v>
      </c>
      <c r="D7" s="9">
        <f t="shared" si="0"/>
        <v>209083</v>
      </c>
      <c r="E7" s="9">
        <f t="shared" si="0"/>
        <v>55551</v>
      </c>
      <c r="F7" s="9">
        <f t="shared" si="0"/>
        <v>194374</v>
      </c>
      <c r="G7" s="9">
        <f t="shared" si="0"/>
        <v>313375</v>
      </c>
      <c r="H7" s="9">
        <f t="shared" si="0"/>
        <v>42256</v>
      </c>
      <c r="I7" s="9">
        <f t="shared" si="0"/>
        <v>255980</v>
      </c>
      <c r="J7" s="9">
        <f t="shared" si="0"/>
        <v>181022</v>
      </c>
      <c r="K7" s="9">
        <f t="shared" si="0"/>
        <v>280102</v>
      </c>
      <c r="L7" s="9">
        <f t="shared" si="0"/>
        <v>209216</v>
      </c>
      <c r="M7" s="9">
        <f t="shared" si="0"/>
        <v>113993</v>
      </c>
      <c r="N7" s="9">
        <f t="shared" si="0"/>
        <v>77139</v>
      </c>
      <c r="O7" s="9">
        <f t="shared" si="0"/>
        <v>2460429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8332</v>
      </c>
      <c r="C8" s="11">
        <f t="shared" si="1"/>
        <v>8663</v>
      </c>
      <c r="D8" s="11">
        <f t="shared" si="1"/>
        <v>4942</v>
      </c>
      <c r="E8" s="11">
        <f t="shared" si="1"/>
        <v>1679</v>
      </c>
      <c r="F8" s="11">
        <f t="shared" si="1"/>
        <v>5720</v>
      </c>
      <c r="G8" s="11">
        <f t="shared" si="1"/>
        <v>10906</v>
      </c>
      <c r="H8" s="11">
        <f t="shared" si="1"/>
        <v>1673</v>
      </c>
      <c r="I8" s="11">
        <f t="shared" si="1"/>
        <v>12688</v>
      </c>
      <c r="J8" s="11">
        <f t="shared" si="1"/>
        <v>6971</v>
      </c>
      <c r="K8" s="11">
        <f t="shared" si="1"/>
        <v>4278</v>
      </c>
      <c r="L8" s="11">
        <f t="shared" si="1"/>
        <v>2981</v>
      </c>
      <c r="M8" s="11">
        <f t="shared" si="1"/>
        <v>4793</v>
      </c>
      <c r="N8" s="11">
        <f t="shared" si="1"/>
        <v>3345</v>
      </c>
      <c r="O8" s="11">
        <f t="shared" si="1"/>
        <v>76971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8332</v>
      </c>
      <c r="C9" s="11">
        <v>8663</v>
      </c>
      <c r="D9" s="11">
        <v>4942</v>
      </c>
      <c r="E9" s="11">
        <v>1679</v>
      </c>
      <c r="F9" s="11">
        <v>5720</v>
      </c>
      <c r="G9" s="11">
        <v>10906</v>
      </c>
      <c r="H9" s="11">
        <v>1673</v>
      </c>
      <c r="I9" s="11">
        <v>12688</v>
      </c>
      <c r="J9" s="11">
        <v>6971</v>
      </c>
      <c r="K9" s="11">
        <v>4278</v>
      </c>
      <c r="L9" s="11">
        <v>2975</v>
      </c>
      <c r="M9" s="11">
        <v>4793</v>
      </c>
      <c r="N9" s="11">
        <v>3329</v>
      </c>
      <c r="O9" s="11">
        <f>SUM(B9:N9)</f>
        <v>76949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</v>
      </c>
      <c r="M10" s="13">
        <v>0</v>
      </c>
      <c r="N10" s="13">
        <v>16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303589</v>
      </c>
      <c r="C11" s="13">
        <v>207754</v>
      </c>
      <c r="D11" s="13">
        <v>204141</v>
      </c>
      <c r="E11" s="13">
        <v>53872</v>
      </c>
      <c r="F11" s="13">
        <v>188654</v>
      </c>
      <c r="G11" s="13">
        <v>302469</v>
      </c>
      <c r="H11" s="13">
        <v>40583</v>
      </c>
      <c r="I11" s="13">
        <v>243292</v>
      </c>
      <c r="J11" s="13">
        <v>174051</v>
      </c>
      <c r="K11" s="13">
        <v>275824</v>
      </c>
      <c r="L11" s="13">
        <v>206235</v>
      </c>
      <c r="M11" s="13">
        <v>109200</v>
      </c>
      <c r="N11" s="13">
        <v>73794</v>
      </c>
      <c r="O11" s="11">
        <f>SUM(B11:N11)</f>
        <v>2383458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18083</v>
      </c>
      <c r="C12" s="13">
        <v>16264</v>
      </c>
      <c r="D12" s="13">
        <v>13036</v>
      </c>
      <c r="E12" s="13">
        <v>4848</v>
      </c>
      <c r="F12" s="13">
        <v>15164</v>
      </c>
      <c r="G12" s="13">
        <v>25132</v>
      </c>
      <c r="H12" s="13">
        <v>3689</v>
      </c>
      <c r="I12" s="13">
        <v>20425</v>
      </c>
      <c r="J12" s="13">
        <v>13243</v>
      </c>
      <c r="K12" s="13">
        <v>16167</v>
      </c>
      <c r="L12" s="13">
        <v>11842</v>
      </c>
      <c r="M12" s="13">
        <v>4969</v>
      </c>
      <c r="N12" s="13">
        <v>2757</v>
      </c>
      <c r="O12" s="11">
        <f>SUM(B12:N12)</f>
        <v>165619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285506</v>
      </c>
      <c r="C13" s="15">
        <f t="shared" si="2"/>
        <v>191490</v>
      </c>
      <c r="D13" s="15">
        <f t="shared" si="2"/>
        <v>191105</v>
      </c>
      <c r="E13" s="15">
        <f t="shared" si="2"/>
        <v>49024</v>
      </c>
      <c r="F13" s="15">
        <f t="shared" si="2"/>
        <v>173490</v>
      </c>
      <c r="G13" s="15">
        <f t="shared" si="2"/>
        <v>277337</v>
      </c>
      <c r="H13" s="15">
        <f t="shared" si="2"/>
        <v>36894</v>
      </c>
      <c r="I13" s="15">
        <f t="shared" si="2"/>
        <v>222867</v>
      </c>
      <c r="J13" s="15">
        <f t="shared" si="2"/>
        <v>160808</v>
      </c>
      <c r="K13" s="15">
        <f t="shared" si="2"/>
        <v>259657</v>
      </c>
      <c r="L13" s="15">
        <f t="shared" si="2"/>
        <v>194393</v>
      </c>
      <c r="M13" s="15">
        <f t="shared" si="2"/>
        <v>104231</v>
      </c>
      <c r="N13" s="15">
        <f t="shared" si="2"/>
        <v>71037</v>
      </c>
      <c r="O13" s="11">
        <f>SUM(B13:N13)</f>
        <v>2217839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1.28122210472708</v>
      </c>
      <c r="C18" s="19">
        <v>1.311877653920352</v>
      </c>
      <c r="D18" s="19">
        <v>1.422293463756699</v>
      </c>
      <c r="E18" s="19">
        <v>0.901288877474706</v>
      </c>
      <c r="F18" s="19">
        <v>1.44299750717629</v>
      </c>
      <c r="G18" s="19">
        <v>1.446760080348539</v>
      </c>
      <c r="H18" s="19">
        <v>1.505896657626403</v>
      </c>
      <c r="I18" s="19">
        <v>1.142473999890943</v>
      </c>
      <c r="J18" s="19">
        <v>1.394714018209289</v>
      </c>
      <c r="K18" s="19">
        <v>1.224107596190111</v>
      </c>
      <c r="L18" s="19">
        <v>1.32676045702065</v>
      </c>
      <c r="M18" s="19">
        <v>1.238696999966899</v>
      </c>
      <c r="N18" s="19">
        <v>1.029888227310546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1304344.74</v>
      </c>
      <c r="C20" s="24">
        <f aca="true" t="shared" si="3" ref="C20:O20">SUM(C21:C31)</f>
        <v>934099.0100000001</v>
      </c>
      <c r="D20" s="24">
        <f t="shared" si="3"/>
        <v>845910.1</v>
      </c>
      <c r="E20" s="24">
        <f t="shared" si="3"/>
        <v>250509.31999999995</v>
      </c>
      <c r="F20" s="24">
        <f t="shared" si="3"/>
        <v>938111.73</v>
      </c>
      <c r="G20" s="24">
        <f t="shared" si="3"/>
        <v>1261451.7200000002</v>
      </c>
      <c r="H20" s="24">
        <f t="shared" si="3"/>
        <v>251653.80999999997</v>
      </c>
      <c r="I20" s="24">
        <f t="shared" si="3"/>
        <v>974782.72</v>
      </c>
      <c r="J20" s="24">
        <f t="shared" si="3"/>
        <v>832293.67</v>
      </c>
      <c r="K20" s="24">
        <f t="shared" si="3"/>
        <v>1116064.8</v>
      </c>
      <c r="L20" s="24">
        <f t="shared" si="3"/>
        <v>1033510.2700000001</v>
      </c>
      <c r="M20" s="24">
        <f t="shared" si="3"/>
        <v>588939.22</v>
      </c>
      <c r="N20" s="24">
        <f t="shared" si="3"/>
        <v>297548.21</v>
      </c>
      <c r="O20" s="24">
        <f t="shared" si="3"/>
        <v>10629219.320000004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920790.79</v>
      </c>
      <c r="C21" s="28">
        <f aca="true" t="shared" si="4" ref="C21:N21">ROUND((C15+C16)*C7,2)</f>
        <v>659985.28</v>
      </c>
      <c r="D21" s="28">
        <f t="shared" si="4"/>
        <v>559192.48</v>
      </c>
      <c r="E21" s="28">
        <f t="shared" si="4"/>
        <v>253812.52</v>
      </c>
      <c r="F21" s="28">
        <f t="shared" si="4"/>
        <v>602539.96</v>
      </c>
      <c r="G21" s="28">
        <f t="shared" si="4"/>
        <v>799294.28</v>
      </c>
      <c r="H21" s="28">
        <f t="shared" si="4"/>
        <v>144709.9</v>
      </c>
      <c r="I21" s="28">
        <f t="shared" si="4"/>
        <v>775133.04</v>
      </c>
      <c r="J21" s="28">
        <f t="shared" si="4"/>
        <v>551338.71</v>
      </c>
      <c r="K21" s="28">
        <f t="shared" si="4"/>
        <v>806385.65</v>
      </c>
      <c r="L21" s="28">
        <f t="shared" si="4"/>
        <v>685810.05</v>
      </c>
      <c r="M21" s="28">
        <f t="shared" si="4"/>
        <v>431178.52</v>
      </c>
      <c r="N21" s="28">
        <f t="shared" si="4"/>
        <v>263560.82</v>
      </c>
      <c r="O21" s="28">
        <f aca="true" t="shared" si="5" ref="O21:O29">SUM(B21:N21)</f>
        <v>7453732</v>
      </c>
    </row>
    <row r="22" spans="1:23" ht="18.75" customHeight="1">
      <c r="A22" s="26" t="s">
        <v>33</v>
      </c>
      <c r="B22" s="28">
        <f>IF(B18&lt;&gt;0,ROUND((B18-1)*B21,2),0)</f>
        <v>258946.72</v>
      </c>
      <c r="C22" s="28">
        <f aca="true" t="shared" si="6" ref="C22:N22">IF(C18&lt;&gt;0,ROUND((C18-1)*C21,2),0)</f>
        <v>205834.66</v>
      </c>
      <c r="D22" s="28">
        <f t="shared" si="6"/>
        <v>236143.33</v>
      </c>
      <c r="E22" s="28">
        <f t="shared" si="6"/>
        <v>-25054.12</v>
      </c>
      <c r="F22" s="28">
        <f t="shared" si="6"/>
        <v>266923.7</v>
      </c>
      <c r="G22" s="28">
        <f t="shared" si="6"/>
        <v>357092.78</v>
      </c>
      <c r="H22" s="28">
        <f t="shared" si="6"/>
        <v>73208.25</v>
      </c>
      <c r="I22" s="28">
        <f t="shared" si="6"/>
        <v>110436.3</v>
      </c>
      <c r="J22" s="28">
        <f t="shared" si="6"/>
        <v>217621.12</v>
      </c>
      <c r="K22" s="28">
        <f t="shared" si="6"/>
        <v>180717.15</v>
      </c>
      <c r="L22" s="28">
        <f t="shared" si="6"/>
        <v>224095.61</v>
      </c>
      <c r="M22" s="28">
        <f t="shared" si="6"/>
        <v>102921.02</v>
      </c>
      <c r="N22" s="28">
        <f t="shared" si="6"/>
        <v>7877.37</v>
      </c>
      <c r="O22" s="28">
        <f t="shared" si="5"/>
        <v>2216763.89</v>
      </c>
      <c r="W22" s="51"/>
    </row>
    <row r="23" spans="1:15" ht="18.75" customHeight="1">
      <c r="A23" s="26" t="s">
        <v>34</v>
      </c>
      <c r="B23" s="28">
        <v>60382.24</v>
      </c>
      <c r="C23" s="28">
        <v>39867.65</v>
      </c>
      <c r="D23" s="28">
        <v>30366.32</v>
      </c>
      <c r="E23" s="28">
        <v>10635.34</v>
      </c>
      <c r="F23" s="28">
        <v>38398.52</v>
      </c>
      <c r="G23" s="28">
        <v>59040.04</v>
      </c>
      <c r="H23" s="28">
        <v>7527.35</v>
      </c>
      <c r="I23" s="28">
        <v>42835.83</v>
      </c>
      <c r="J23" s="28">
        <v>34053.17</v>
      </c>
      <c r="K23" s="28">
        <v>51015.64</v>
      </c>
      <c r="L23" s="28">
        <v>49239.28</v>
      </c>
      <c r="M23" s="28">
        <v>22954.07</v>
      </c>
      <c r="N23" s="28">
        <v>15258.51</v>
      </c>
      <c r="O23" s="28">
        <f t="shared" si="5"/>
        <v>461573.96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1130.04</v>
      </c>
      <c r="C26" s="28">
        <v>827.79</v>
      </c>
      <c r="D26" s="28">
        <v>751.54</v>
      </c>
      <c r="E26" s="28">
        <v>220.56</v>
      </c>
      <c r="F26" s="28">
        <v>827.79</v>
      </c>
      <c r="G26" s="28">
        <v>1108.25</v>
      </c>
      <c r="H26" s="28">
        <v>206.95</v>
      </c>
      <c r="I26" s="28">
        <v>846.85</v>
      </c>
      <c r="J26" s="28">
        <v>732.48</v>
      </c>
      <c r="K26" s="28">
        <v>974.83</v>
      </c>
      <c r="L26" s="28">
        <v>901.31</v>
      </c>
      <c r="M26" s="28">
        <v>509.2</v>
      </c>
      <c r="N26" s="28">
        <v>261.38</v>
      </c>
      <c r="O26" s="28">
        <f t="shared" si="5"/>
        <v>9298.97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58091.56</v>
      </c>
      <c r="C29" s="28">
        <v>22954.09</v>
      </c>
      <c r="D29" s="28">
        <v>16730.84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385178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33026.28</v>
      </c>
      <c r="L30" s="28">
        <v>29738.27</v>
      </c>
      <c r="M30" s="28">
        <v>0</v>
      </c>
      <c r="N30" s="28">
        <v>0</v>
      </c>
      <c r="O30" s="28">
        <f>SUM(B30:N30)</f>
        <v>62764.55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348984.12</v>
      </c>
      <c r="C32" s="28">
        <f aca="true" t="shared" si="7" ref="C32:O32">+C33+C35+C48+C49+C50+C55-C56</f>
        <v>133934.07</v>
      </c>
      <c r="D32" s="28">
        <f t="shared" si="7"/>
        <v>120031.27</v>
      </c>
      <c r="E32" s="28">
        <f t="shared" si="7"/>
        <v>22554.43</v>
      </c>
      <c r="F32" s="28">
        <f t="shared" si="7"/>
        <v>185643.38</v>
      </c>
      <c r="G32" s="28">
        <f t="shared" si="7"/>
        <v>234292.21</v>
      </c>
      <c r="H32" s="28">
        <f t="shared" si="7"/>
        <v>43648.340000000004</v>
      </c>
      <c r="I32" s="28">
        <f t="shared" si="7"/>
        <v>199901.83000000002</v>
      </c>
      <c r="J32" s="28">
        <f t="shared" si="7"/>
        <v>-5521.290000000001</v>
      </c>
      <c r="K32" s="28">
        <f t="shared" si="7"/>
        <v>226879.00999999998</v>
      </c>
      <c r="L32" s="28">
        <f t="shared" si="7"/>
        <v>227335.05</v>
      </c>
      <c r="M32" s="28">
        <f t="shared" si="7"/>
        <v>98170.62</v>
      </c>
      <c r="N32" s="28">
        <f t="shared" si="7"/>
        <v>113756.78</v>
      </c>
      <c r="O32" s="28">
        <f t="shared" si="7"/>
        <v>1949609.8200000003</v>
      </c>
    </row>
    <row r="33" spans="1:15" ht="18.75" customHeight="1">
      <c r="A33" s="26" t="s">
        <v>38</v>
      </c>
      <c r="B33" s="29">
        <f>+B34</f>
        <v>-36660.8</v>
      </c>
      <c r="C33" s="29">
        <f>+C34</f>
        <v>-38117.2</v>
      </c>
      <c r="D33" s="29">
        <f aca="true" t="shared" si="8" ref="D33:O33">+D34</f>
        <v>-21744.8</v>
      </c>
      <c r="E33" s="29">
        <f t="shared" si="8"/>
        <v>-7387.6</v>
      </c>
      <c r="F33" s="29">
        <f t="shared" si="8"/>
        <v>-25168</v>
      </c>
      <c r="G33" s="29">
        <f t="shared" si="8"/>
        <v>-47986.4</v>
      </c>
      <c r="H33" s="29">
        <f t="shared" si="8"/>
        <v>-7361.2</v>
      </c>
      <c r="I33" s="29">
        <f t="shared" si="8"/>
        <v>-55827.2</v>
      </c>
      <c r="J33" s="29">
        <f t="shared" si="8"/>
        <v>-30672.4</v>
      </c>
      <c r="K33" s="29">
        <f t="shared" si="8"/>
        <v>-18823.2</v>
      </c>
      <c r="L33" s="29">
        <f t="shared" si="8"/>
        <v>-13090</v>
      </c>
      <c r="M33" s="29">
        <f t="shared" si="8"/>
        <v>-21089.2</v>
      </c>
      <c r="N33" s="29">
        <f t="shared" si="8"/>
        <v>-14647.6</v>
      </c>
      <c r="O33" s="29">
        <f t="shared" si="8"/>
        <v>-338575.60000000003</v>
      </c>
    </row>
    <row r="34" spans="1:26" ht="18.75" customHeight="1">
      <c r="A34" s="27" t="s">
        <v>39</v>
      </c>
      <c r="B34" s="16">
        <f>ROUND((-B9)*$G$3,2)</f>
        <v>-36660.8</v>
      </c>
      <c r="C34" s="16">
        <f aca="true" t="shared" si="9" ref="C34:N34">ROUND((-C9)*$G$3,2)</f>
        <v>-38117.2</v>
      </c>
      <c r="D34" s="16">
        <f t="shared" si="9"/>
        <v>-21744.8</v>
      </c>
      <c r="E34" s="16">
        <f t="shared" si="9"/>
        <v>-7387.6</v>
      </c>
      <c r="F34" s="16">
        <f t="shared" si="9"/>
        <v>-25168</v>
      </c>
      <c r="G34" s="16">
        <f t="shared" si="9"/>
        <v>-47986.4</v>
      </c>
      <c r="H34" s="16">
        <f t="shared" si="9"/>
        <v>-7361.2</v>
      </c>
      <c r="I34" s="16">
        <f t="shared" si="9"/>
        <v>-55827.2</v>
      </c>
      <c r="J34" s="16">
        <f t="shared" si="9"/>
        <v>-30672.4</v>
      </c>
      <c r="K34" s="16">
        <f t="shared" si="9"/>
        <v>-18823.2</v>
      </c>
      <c r="L34" s="16">
        <f t="shared" si="9"/>
        <v>-13090</v>
      </c>
      <c r="M34" s="16">
        <f t="shared" si="9"/>
        <v>-21089.2</v>
      </c>
      <c r="N34" s="16">
        <f t="shared" si="9"/>
        <v>-14647.6</v>
      </c>
      <c r="O34" s="30">
        <f aca="true" t="shared" si="10" ref="O34:O56">SUM(B34:N34)</f>
        <v>-338575.60000000003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-16798.76</v>
      </c>
      <c r="N35" s="29">
        <f t="shared" si="11"/>
        <v>8563.18</v>
      </c>
      <c r="O35" s="29">
        <f t="shared" si="11"/>
        <v>-8235.580000000009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-16798.76</v>
      </c>
      <c r="N36" s="31">
        <v>0</v>
      </c>
      <c r="O36" s="31">
        <f t="shared" si="10"/>
        <v>-16798.76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13718.9</v>
      </c>
      <c r="O45" s="31">
        <f t="shared" si="10"/>
        <v>13718.9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-5155.72</v>
      </c>
      <c r="O46" s="31">
        <f t="shared" si="10"/>
        <v>-5155.72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85</v>
      </c>
      <c r="B48" s="33">
        <v>385644.92</v>
      </c>
      <c r="C48" s="33">
        <v>172051.27</v>
      </c>
      <c r="D48" s="33">
        <v>141776.07</v>
      </c>
      <c r="E48" s="33">
        <v>29942.03</v>
      </c>
      <c r="F48" s="33">
        <v>210811.38</v>
      </c>
      <c r="G48" s="33">
        <v>282278.61</v>
      </c>
      <c r="H48" s="33">
        <v>51009.54</v>
      </c>
      <c r="I48" s="33">
        <v>255729.03</v>
      </c>
      <c r="J48" s="33">
        <v>25151.11</v>
      </c>
      <c r="K48" s="33">
        <v>245702.21</v>
      </c>
      <c r="L48" s="33">
        <v>240425.05</v>
      </c>
      <c r="M48" s="33">
        <v>136058.58</v>
      </c>
      <c r="N48" s="33">
        <v>119841.2</v>
      </c>
      <c r="O48" s="31">
        <f t="shared" si="10"/>
        <v>2296421.0000000005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1653328.8599999999</v>
      </c>
      <c r="C54" s="34">
        <f aca="true" t="shared" si="13" ref="C54:N54">+C20+C32</f>
        <v>1068033.08</v>
      </c>
      <c r="D54" s="34">
        <f t="shared" si="13"/>
        <v>965941.37</v>
      </c>
      <c r="E54" s="34">
        <f t="shared" si="13"/>
        <v>273063.74999999994</v>
      </c>
      <c r="F54" s="34">
        <f t="shared" si="13"/>
        <v>1123755.1099999999</v>
      </c>
      <c r="G54" s="34">
        <f t="shared" si="13"/>
        <v>1495743.9300000002</v>
      </c>
      <c r="H54" s="34">
        <f t="shared" si="13"/>
        <v>295302.14999999997</v>
      </c>
      <c r="I54" s="34">
        <f t="shared" si="13"/>
        <v>1174684.55</v>
      </c>
      <c r="J54" s="34">
        <f t="shared" si="13"/>
        <v>826772.38</v>
      </c>
      <c r="K54" s="34">
        <f t="shared" si="13"/>
        <v>1342943.81</v>
      </c>
      <c r="L54" s="34">
        <f t="shared" si="13"/>
        <v>1260845.32</v>
      </c>
      <c r="M54" s="34">
        <f t="shared" si="13"/>
        <v>687109.84</v>
      </c>
      <c r="N54" s="34">
        <f t="shared" si="13"/>
        <v>411304.99</v>
      </c>
      <c r="O54" s="34">
        <f>SUM(B54:N54)</f>
        <v>12578829.14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1653328.8599999999</v>
      </c>
      <c r="C60" s="42">
        <f t="shared" si="14"/>
        <v>1068033.0899999999</v>
      </c>
      <c r="D60" s="42">
        <f t="shared" si="14"/>
        <v>965941.37</v>
      </c>
      <c r="E60" s="42">
        <f t="shared" si="14"/>
        <v>273063.75</v>
      </c>
      <c r="F60" s="42">
        <f t="shared" si="14"/>
        <v>1123755.11</v>
      </c>
      <c r="G60" s="42">
        <f t="shared" si="14"/>
        <v>1495743.92</v>
      </c>
      <c r="H60" s="42">
        <f t="shared" si="14"/>
        <v>295302.15</v>
      </c>
      <c r="I60" s="42">
        <f t="shared" si="14"/>
        <v>1174684.55</v>
      </c>
      <c r="J60" s="42">
        <f t="shared" si="14"/>
        <v>826772.37</v>
      </c>
      <c r="K60" s="42">
        <f t="shared" si="14"/>
        <v>1342943.81</v>
      </c>
      <c r="L60" s="42">
        <f t="shared" si="14"/>
        <v>1260845.31</v>
      </c>
      <c r="M60" s="42">
        <f t="shared" si="14"/>
        <v>687109.84</v>
      </c>
      <c r="N60" s="42">
        <f t="shared" si="14"/>
        <v>411304.99</v>
      </c>
      <c r="O60" s="34">
        <f t="shared" si="14"/>
        <v>12578829.12</v>
      </c>
      <c r="Q60"/>
    </row>
    <row r="61" spans="1:18" ht="18.75" customHeight="1">
      <c r="A61" s="26" t="s">
        <v>53</v>
      </c>
      <c r="B61" s="42">
        <v>1358209.96</v>
      </c>
      <c r="C61" s="42">
        <v>757644.61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2115854.57</v>
      </c>
      <c r="P61"/>
      <c r="Q61"/>
      <c r="R61" s="41"/>
    </row>
    <row r="62" spans="1:16" ht="18.75" customHeight="1">
      <c r="A62" s="26" t="s">
        <v>54</v>
      </c>
      <c r="B62" s="42">
        <v>295118.9</v>
      </c>
      <c r="C62" s="42">
        <v>310388.48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605507.38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965941.37</v>
      </c>
      <c r="E63" s="43">
        <v>0</v>
      </c>
      <c r="F63" s="43">
        <v>0</v>
      </c>
      <c r="G63" s="43">
        <v>0</v>
      </c>
      <c r="H63" s="42">
        <v>295302.15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1261243.52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273063.75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273063.75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1123755.11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1123755.11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1495743.92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1495743.92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1174684.55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1174684.55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826772.37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826772.37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1342943.81</v>
      </c>
      <c r="L69" s="29">
        <v>1260845.31</v>
      </c>
      <c r="M69" s="43">
        <v>0</v>
      </c>
      <c r="N69" s="43">
        <v>0</v>
      </c>
      <c r="O69" s="34">
        <f t="shared" si="15"/>
        <v>2603789.12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687109.84</v>
      </c>
      <c r="N70" s="43">
        <v>0</v>
      </c>
      <c r="O70" s="34">
        <f t="shared" si="15"/>
        <v>687109.84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411304.99</v>
      </c>
      <c r="O71" s="46">
        <f t="shared" si="15"/>
        <v>411304.99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2024-01-30T18:07:22Z</dcterms:modified>
  <cp:category/>
  <cp:version/>
  <cp:contentType/>
  <cp:contentStatus/>
</cp:coreProperties>
</file>