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861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<sst xmlns="http://schemas.openxmlformats.org/spreadsheetml/2006/main" count="89" uniqueCount="86">
  <si>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</si>
  <si>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</si>
  <si>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</si>
  <si>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</si>
  <si>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</si>
  <si>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</si>
  <si>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</si>
  <si>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</si>
  <si>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</si>
  <si>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</si>
  <si>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</si>
  <si>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</si>
  <si>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</si>
  <si>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</si>
  <si>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</si>
  <si>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</si>
  <si>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</si>
  <si>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</si>
  <si>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</si>
  <si>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</si>
  <si>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</si>
  <si>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</si>
  <si>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</si>
  <si>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</si>
  <si>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</si>
  <si>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</si>
  <si>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</si>
  <si>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</si>
  <si>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</si>
  <si>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</si>
  <si>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</si>
  <si>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</si>
  <si>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</si>
  <si>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</si>
  <si>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</si>
  <si>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</si>
  <si>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</si>
  <si>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</si>
  <si>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</si>
  <si>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</si>
  <si>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</si>
  <si>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</si>
  <si>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</si>
  <si>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</si>
  <si>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</si>
  <si>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</si>
  <si>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</si>
  <si>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</si>
  <si>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</si>
  <si>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</si>
  <si>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</si>
  <si>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</si>
  <si>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</si>
  <si>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</si>
  <si>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</si>
  <si>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</si>
  <si>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</si>
  <si>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</si>
  <si>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</si>
  <si>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</si>
  <si>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</si>
  <si>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</si>
  <si>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</si>
  <si>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</si>
  <si>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</si>
  <si>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</si>
  <si>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</si>
  <si>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</si>
  <si>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</si>
  <si>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</si>
  <si>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</si>
  <si>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</si>
  <si>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</si>
  <si>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</si>
  <si>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</si>
  <si>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</si>
  <si>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</si>
  <si>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</si>
  <si>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</si>
  <si>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</si>
  <si>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</si>
  <si>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</si>
  <si>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</si>
  <si>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</si>
  <si>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22/01/24 - VENCIMENTO 30/01/24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</si>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</sst>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337195</v>
      </c>
      <c r="C7" s="9">
        <f t="shared" si="0"/>
        <v>197236</v>
      </c>
      <c r="D7" s="9">
        <f t="shared" si="0"/>
        <v>217234</v>
      </c>
      <c r="E7" s="9">
        <f t="shared" si="0"/>
        <v>60854</v>
      </c>
      <c r="F7" s="9">
        <f t="shared" si="0"/>
        <v>204726</v>
      </c>
      <c r="G7" s="9">
        <f t="shared" si="0"/>
        <v>332237</v>
      </c>
      <c r="H7" s="9">
        <f t="shared" si="0"/>
        <v>43923</v>
      </c>
      <c r="I7" s="9">
        <f t="shared" si="0"/>
        <v>273000</v>
      </c>
      <c r="J7" s="9">
        <f t="shared" si="0"/>
        <v>188790</v>
      </c>
      <c r="K7" s="9">
        <f t="shared" si="0"/>
        <v>292260</v>
      </c>
      <c r="L7" s="9">
        <f t="shared" si="0"/>
        <v>222323</v>
      </c>
      <c r="M7" s="9">
        <f t="shared" si="0"/>
        <v>116258</v>
      </c>
      <c r="N7" s="9">
        <f t="shared" si="0"/>
        <v>79093</v>
      </c>
      <c r="O7" s="9">
        <f t="shared" si="0"/>
        <v>2565129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10316</v>
      </c>
      <c r="C8" s="11">
        <f t="shared" si="1"/>
        <v>8204</v>
      </c>
      <c r="D8" s="11">
        <f t="shared" si="1"/>
        <v>6277</v>
      </c>
      <c r="E8" s="11">
        <f t="shared" si="1"/>
        <v>2087</v>
      </c>
      <c r="F8" s="11">
        <f t="shared" si="1"/>
        <v>7064</v>
      </c>
      <c r="G8" s="11">
        <f t="shared" si="1"/>
        <v>12850</v>
      </c>
      <c r="H8" s="11">
        <f t="shared" si="1"/>
        <v>1908</v>
      </c>
      <c r="I8" s="11">
        <f t="shared" si="1"/>
        <v>14830</v>
      </c>
      <c r="J8" s="11">
        <f t="shared" si="1"/>
        <v>7941</v>
      </c>
      <c r="K8" s="11">
        <f t="shared" si="1"/>
        <v>5099</v>
      </c>
      <c r="L8" s="11">
        <f t="shared" si="1"/>
        <v>3608</v>
      </c>
      <c r="M8" s="11">
        <f t="shared" si="1"/>
        <v>5302</v>
      </c>
      <c r="N8" s="11">
        <f t="shared" si="1"/>
        <v>3814</v>
      </c>
      <c r="O8" s="11">
        <f t="shared" si="1"/>
        <v>89300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10316</v>
      </c>
      <c r="C9" s="11">
        <v>8204</v>
      </c>
      <c r="D9" s="11">
        <v>6277</v>
      </c>
      <c r="E9" s="11">
        <v>2087</v>
      </c>
      <c r="F9" s="11">
        <v>7064</v>
      </c>
      <c r="G9" s="11">
        <v>12850</v>
      </c>
      <c r="H9" s="11">
        <v>1908</v>
      </c>
      <c r="I9" s="11">
        <v>14830</v>
      </c>
      <c r="J9" s="11">
        <v>7941</v>
      </c>
      <c r="K9" s="11">
        <v>5099</v>
      </c>
      <c r="L9" s="11">
        <v>3605</v>
      </c>
      <c r="M9" s="11">
        <v>5302</v>
      </c>
      <c r="N9" s="11">
        <v>3795</v>
      </c>
      <c r="O9" s="11">
        <f>SUM(B9:N9)</f>
        <v>89278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19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326879</v>
      </c>
      <c r="C11" s="13">
        <v>189032</v>
      </c>
      <c r="D11" s="13">
        <v>210957</v>
      </c>
      <c r="E11" s="13">
        <v>58767</v>
      </c>
      <c r="F11" s="13">
        <v>197662</v>
      </c>
      <c r="G11" s="13">
        <v>319387</v>
      </c>
      <c r="H11" s="13">
        <v>42015</v>
      </c>
      <c r="I11" s="13">
        <v>258170</v>
      </c>
      <c r="J11" s="13">
        <v>180849</v>
      </c>
      <c r="K11" s="13">
        <v>287161</v>
      </c>
      <c r="L11" s="13">
        <v>218715</v>
      </c>
      <c r="M11" s="13">
        <v>110956</v>
      </c>
      <c r="N11" s="13">
        <v>75279</v>
      </c>
      <c r="O11" s="11">
        <f>SUM(B11:N11)</f>
        <v>2475829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24804</v>
      </c>
      <c r="C12" s="13">
        <v>18334</v>
      </c>
      <c r="D12" s="13">
        <v>17064</v>
      </c>
      <c r="E12" s="13">
        <v>6899</v>
      </c>
      <c r="F12" s="13">
        <v>19928</v>
      </c>
      <c r="G12" s="13">
        <v>33318</v>
      </c>
      <c r="H12" s="13">
        <v>4728</v>
      </c>
      <c r="I12" s="13">
        <v>27324</v>
      </c>
      <c r="J12" s="13">
        <v>16348</v>
      </c>
      <c r="K12" s="13">
        <v>20421</v>
      </c>
      <c r="L12" s="13">
        <v>15392</v>
      </c>
      <c r="M12" s="13">
        <v>6013</v>
      </c>
      <c r="N12" s="13">
        <v>3556</v>
      </c>
      <c r="O12" s="11">
        <f>SUM(B12:N12)</f>
        <v>214129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302075</v>
      </c>
      <c r="C13" s="15">
        <f t="shared" si="2"/>
        <v>170698</v>
      </c>
      <c r="D13" s="15">
        <f t="shared" si="2"/>
        <v>193893</v>
      </c>
      <c r="E13" s="15">
        <f t="shared" si="2"/>
        <v>51868</v>
      </c>
      <c r="F13" s="15">
        <f t="shared" si="2"/>
        <v>177734</v>
      </c>
      <c r="G13" s="15">
        <f t="shared" si="2"/>
        <v>286069</v>
      </c>
      <c r="H13" s="15">
        <f t="shared" si="2"/>
        <v>37287</v>
      </c>
      <c r="I13" s="15">
        <f t="shared" si="2"/>
        <v>230846</v>
      </c>
      <c r="J13" s="15">
        <f t="shared" si="2"/>
        <v>164501</v>
      </c>
      <c r="K13" s="15">
        <f t="shared" si="2"/>
        <v>266740</v>
      </c>
      <c r="L13" s="15">
        <f t="shared" si="2"/>
        <v>203323</v>
      </c>
      <c r="M13" s="15">
        <f t="shared" si="2"/>
        <v>104943</v>
      </c>
      <c r="N13" s="15">
        <f t="shared" si="2"/>
        <v>71723</v>
      </c>
      <c r="O13" s="11">
        <f>SUM(B13:N13)</f>
        <v>2261700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1.20282794621345</v>
      </c>
      <c r="C18" s="19">
        <v>1.403028798277221</v>
      </c>
      <c r="D18" s="19">
        <v>1.363234481384393</v>
      </c>
      <c r="E18" s="19">
        <v>0.829417618112176</v>
      </c>
      <c r="F18" s="19">
        <v>1.382496632341332</v>
      </c>
      <c r="G18" s="19">
        <v>1.378898257985206</v>
      </c>
      <c r="H18" s="19">
        <v>1.445392530190041</v>
      </c>
      <c r="I18" s="19">
        <v>1.081197922799289</v>
      </c>
      <c r="J18" s="19">
        <v>1.326327739701148</v>
      </c>
      <c r="K18" s="19">
        <v>1.174080546333776</v>
      </c>
      <c r="L18" s="19">
        <v>1.256217143786614</v>
      </c>
      <c r="M18" s="19">
        <v>1.203248428808365</v>
      </c>
      <c r="N18" s="19">
        <v>1.009673667161853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1321656.8399999999</v>
      </c>
      <c r="C20" s="24">
        <f aca="true" t="shared" si="3" ref="C20:O20">SUM(C21:C31)</f>
        <v>911597.7700000001</v>
      </c>
      <c r="D20" s="24">
        <f t="shared" si="3"/>
        <v>841513.5100000001</v>
      </c>
      <c r="E20" s="24">
        <f t="shared" si="3"/>
        <v>252095.40999999997</v>
      </c>
      <c r="F20" s="24">
        <f t="shared" si="3"/>
        <v>946004.27</v>
      </c>
      <c r="G20" s="24">
        <f t="shared" si="3"/>
        <v>1273383.1700000002</v>
      </c>
      <c r="H20" s="24">
        <f t="shared" si="3"/>
        <v>250966.87999999995</v>
      </c>
      <c r="I20" s="24">
        <f t="shared" si="3"/>
        <v>983958.02</v>
      </c>
      <c r="J20" s="24">
        <f t="shared" si="3"/>
        <v>825756.84</v>
      </c>
      <c r="K20" s="24">
        <f t="shared" si="3"/>
        <v>1115717.52</v>
      </c>
      <c r="L20" s="24">
        <f t="shared" si="3"/>
        <v>1038891.8300000001</v>
      </c>
      <c r="M20" s="24">
        <f t="shared" si="3"/>
        <v>583735.4200000002</v>
      </c>
      <c r="N20" s="24">
        <f t="shared" si="3"/>
        <v>299063.63</v>
      </c>
      <c r="O20" s="24">
        <f t="shared" si="3"/>
        <v>10644341.11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995399.64</v>
      </c>
      <c r="C21" s="28">
        <f aca="true" t="shared" si="4" ref="C21:N21">ROUND((C15+C16)*C7,2)</f>
        <v>601490.91</v>
      </c>
      <c r="D21" s="28">
        <f t="shared" si="4"/>
        <v>580992.33</v>
      </c>
      <c r="E21" s="28">
        <f t="shared" si="4"/>
        <v>278041.93</v>
      </c>
      <c r="F21" s="28">
        <f t="shared" si="4"/>
        <v>634630.13</v>
      </c>
      <c r="G21" s="28">
        <f t="shared" si="4"/>
        <v>847403.69</v>
      </c>
      <c r="H21" s="28">
        <f t="shared" si="4"/>
        <v>150418.71</v>
      </c>
      <c r="I21" s="28">
        <f t="shared" si="4"/>
        <v>826671.3</v>
      </c>
      <c r="J21" s="28">
        <f t="shared" si="4"/>
        <v>574997.7</v>
      </c>
      <c r="K21" s="28">
        <f t="shared" si="4"/>
        <v>841387.31</v>
      </c>
      <c r="L21" s="28">
        <f t="shared" si="4"/>
        <v>728774.79</v>
      </c>
      <c r="M21" s="28">
        <f t="shared" si="4"/>
        <v>439745.89</v>
      </c>
      <c r="N21" s="28">
        <f t="shared" si="4"/>
        <v>270237.05</v>
      </c>
      <c r="O21" s="28">
        <f aca="true" t="shared" si="5" ref="O21:O29">SUM(B21:N21)</f>
        <v>7770191.38</v>
      </c>
    </row>
    <row r="22" spans="1:23" ht="18.75" customHeight="1">
      <c r="A22" s="26" t="s">
        <v>33</v>
      </c>
      <c r="B22" s="28">
        <f>IF(B18&lt;&gt;0,ROUND((B18-1)*B21,2),0)</f>
        <v>201894.86</v>
      </c>
      <c r="C22" s="28">
        <f aca="true" t="shared" si="6" ref="C22:N22">IF(C18&lt;&gt;0,ROUND((C18-1)*C21,2),0)</f>
        <v>242418.16</v>
      </c>
      <c r="D22" s="28">
        <f t="shared" si="6"/>
        <v>211036.45</v>
      </c>
      <c r="E22" s="28">
        <f t="shared" si="6"/>
        <v>-47429.05</v>
      </c>
      <c r="F22" s="28">
        <f t="shared" si="6"/>
        <v>242743.89</v>
      </c>
      <c r="G22" s="28">
        <f t="shared" si="6"/>
        <v>321079.78</v>
      </c>
      <c r="H22" s="28">
        <f t="shared" si="6"/>
        <v>66995.37</v>
      </c>
      <c r="I22" s="28">
        <f t="shared" si="6"/>
        <v>67123.99</v>
      </c>
      <c r="J22" s="28">
        <f t="shared" si="6"/>
        <v>187637.7</v>
      </c>
      <c r="K22" s="28">
        <f t="shared" si="6"/>
        <v>146469.16</v>
      </c>
      <c r="L22" s="28">
        <f t="shared" si="6"/>
        <v>186724.6</v>
      </c>
      <c r="M22" s="28">
        <f t="shared" si="6"/>
        <v>89377.66</v>
      </c>
      <c r="N22" s="28">
        <f t="shared" si="6"/>
        <v>2614.18</v>
      </c>
      <c r="O22" s="28">
        <f t="shared" si="5"/>
        <v>1918686.7499999998</v>
      </c>
      <c r="W22" s="51"/>
    </row>
    <row r="23" spans="1:15" ht="18.75" customHeight="1">
      <c r="A23" s="26" t="s">
        <v>34</v>
      </c>
      <c r="B23" s="28">
        <v>60126.46</v>
      </c>
      <c r="C23" s="28">
        <v>39301.79</v>
      </c>
      <c r="D23" s="28">
        <v>29284.93</v>
      </c>
      <c r="E23" s="28">
        <v>10366.95</v>
      </c>
      <c r="F23" s="28">
        <v>38377.98</v>
      </c>
      <c r="G23" s="28">
        <v>58872.36</v>
      </c>
      <c r="H23" s="28">
        <v>7347.22</v>
      </c>
      <c r="I23" s="28">
        <v>43779.74</v>
      </c>
      <c r="J23" s="28">
        <v>33851.66</v>
      </c>
      <c r="K23" s="28">
        <v>50164.48</v>
      </c>
      <c r="L23" s="28">
        <v>49163.04</v>
      </c>
      <c r="M23" s="28">
        <v>22734.43</v>
      </c>
      <c r="N23" s="28">
        <v>15360.88</v>
      </c>
      <c r="O23" s="28">
        <f t="shared" si="5"/>
        <v>458731.92000000004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1140.93</v>
      </c>
      <c r="C26" s="28">
        <v>803.28</v>
      </c>
      <c r="D26" s="28">
        <v>743.37</v>
      </c>
      <c r="E26" s="28">
        <v>220.56</v>
      </c>
      <c r="F26" s="28">
        <v>830.51</v>
      </c>
      <c r="G26" s="28">
        <v>1110.97</v>
      </c>
      <c r="H26" s="28">
        <v>204.22</v>
      </c>
      <c r="I26" s="28">
        <v>852.29</v>
      </c>
      <c r="J26" s="28">
        <v>721.59</v>
      </c>
      <c r="K26" s="28">
        <v>969.38</v>
      </c>
      <c r="L26" s="28">
        <v>901.31</v>
      </c>
      <c r="M26" s="28">
        <v>501.03</v>
      </c>
      <c r="N26" s="28">
        <v>261.39</v>
      </c>
      <c r="O26" s="28">
        <f t="shared" si="5"/>
        <v>9260.83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32781.94</v>
      </c>
      <c r="L30" s="28">
        <v>29602.34</v>
      </c>
      <c r="M30" s="28">
        <v>0</v>
      </c>
      <c r="N30" s="28">
        <v>0</v>
      </c>
      <c r="O30" s="28">
        <f>SUM(B30:N30)</f>
        <v>62384.28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-45390.4</v>
      </c>
      <c r="C32" s="28">
        <f aca="true" t="shared" si="7" ref="C32:O32">+C33+C35+C48+C49+C50+C55-C56</f>
        <v>-36097.6</v>
      </c>
      <c r="D32" s="28">
        <f t="shared" si="7"/>
        <v>-27618.8</v>
      </c>
      <c r="E32" s="28">
        <f t="shared" si="7"/>
        <v>-9182.8</v>
      </c>
      <c r="F32" s="28">
        <f t="shared" si="7"/>
        <v>-31081.6</v>
      </c>
      <c r="G32" s="28">
        <f t="shared" si="7"/>
        <v>-56540</v>
      </c>
      <c r="H32" s="28">
        <f t="shared" si="7"/>
        <v>-8395.2</v>
      </c>
      <c r="I32" s="28">
        <f t="shared" si="7"/>
        <v>-65252</v>
      </c>
      <c r="J32" s="28">
        <f t="shared" si="7"/>
        <v>-34940.4</v>
      </c>
      <c r="K32" s="28">
        <f t="shared" si="7"/>
        <v>733564.4</v>
      </c>
      <c r="L32" s="28">
        <f t="shared" si="7"/>
        <v>695138</v>
      </c>
      <c r="M32" s="28">
        <f t="shared" si="7"/>
        <v>-39971.44</v>
      </c>
      <c r="N32" s="28">
        <f t="shared" si="7"/>
        <v>-16698</v>
      </c>
      <c r="O32" s="28">
        <f t="shared" si="7"/>
        <v>1057534.16</v>
      </c>
    </row>
    <row r="33" spans="1:15" ht="18.75" customHeight="1">
      <c r="A33" s="26" t="s">
        <v>38</v>
      </c>
      <c r="B33" s="29">
        <f>+B34</f>
        <v>-45390.4</v>
      </c>
      <c r="C33" s="29">
        <f>+C34</f>
        <v>-36097.6</v>
      </c>
      <c r="D33" s="29">
        <f aca="true" t="shared" si="8" ref="D33:O33">+D34</f>
        <v>-27618.8</v>
      </c>
      <c r="E33" s="29">
        <f t="shared" si="8"/>
        <v>-9182.8</v>
      </c>
      <c r="F33" s="29">
        <f t="shared" si="8"/>
        <v>-31081.6</v>
      </c>
      <c r="G33" s="29">
        <f t="shared" si="8"/>
        <v>-56540</v>
      </c>
      <c r="H33" s="29">
        <f t="shared" si="8"/>
        <v>-8395.2</v>
      </c>
      <c r="I33" s="29">
        <f t="shared" si="8"/>
        <v>-65252</v>
      </c>
      <c r="J33" s="29">
        <f t="shared" si="8"/>
        <v>-34940.4</v>
      </c>
      <c r="K33" s="29">
        <f t="shared" si="8"/>
        <v>-22435.6</v>
      </c>
      <c r="L33" s="29">
        <f t="shared" si="8"/>
        <v>-15862</v>
      </c>
      <c r="M33" s="29">
        <f t="shared" si="8"/>
        <v>-23328.8</v>
      </c>
      <c r="N33" s="29">
        <f t="shared" si="8"/>
        <v>-16698</v>
      </c>
      <c r="O33" s="29">
        <f t="shared" si="8"/>
        <v>-392823.2</v>
      </c>
    </row>
    <row r="34" spans="1:26" ht="18.75" customHeight="1">
      <c r="A34" s="27" t="s">
        <v>39</v>
      </c>
      <c r="B34" s="16">
        <f>ROUND((-B9)*$G$3,2)</f>
        <v>-45390.4</v>
      </c>
      <c r="C34" s="16">
        <f aca="true" t="shared" si="9" ref="C34:N34">ROUND((-C9)*$G$3,2)</f>
        <v>-36097.6</v>
      </c>
      <c r="D34" s="16">
        <f t="shared" si="9"/>
        <v>-27618.8</v>
      </c>
      <c r="E34" s="16">
        <f t="shared" si="9"/>
        <v>-9182.8</v>
      </c>
      <c r="F34" s="16">
        <f t="shared" si="9"/>
        <v>-31081.6</v>
      </c>
      <c r="G34" s="16">
        <f t="shared" si="9"/>
        <v>-56540</v>
      </c>
      <c r="H34" s="16">
        <f t="shared" si="9"/>
        <v>-8395.2</v>
      </c>
      <c r="I34" s="16">
        <f t="shared" si="9"/>
        <v>-65252</v>
      </c>
      <c r="J34" s="16">
        <f t="shared" si="9"/>
        <v>-34940.4</v>
      </c>
      <c r="K34" s="16">
        <f t="shared" si="9"/>
        <v>-22435.6</v>
      </c>
      <c r="L34" s="16">
        <f t="shared" si="9"/>
        <v>-15862</v>
      </c>
      <c r="M34" s="16">
        <f t="shared" si="9"/>
        <v>-23328.8</v>
      </c>
      <c r="N34" s="16">
        <f t="shared" si="9"/>
        <v>-16698</v>
      </c>
      <c r="O34" s="30">
        <f aca="true" t="shared" si="10" ref="O34:O56">SUM(B34:N34)</f>
        <v>-392823.2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756000</v>
      </c>
      <c r="L35" s="29">
        <f t="shared" si="11"/>
        <v>711000</v>
      </c>
      <c r="M35" s="29">
        <f t="shared" si="11"/>
        <v>-16642.64</v>
      </c>
      <c r="N35" s="29">
        <f t="shared" si="11"/>
        <v>0</v>
      </c>
      <c r="O35" s="29">
        <f t="shared" si="11"/>
        <v>1450357.3599999999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-16642.64</v>
      </c>
      <c r="N36" s="31">
        <v>0</v>
      </c>
      <c r="O36" s="31">
        <f t="shared" si="10"/>
        <v>-16642.64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1845000</v>
      </c>
      <c r="L41" s="31">
        <v>1701000</v>
      </c>
      <c r="M41" s="31">
        <v>0</v>
      </c>
      <c r="N41" s="31">
        <v>0</v>
      </c>
      <c r="O41" s="31">
        <f t="shared" si="10"/>
        <v>3546000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1276266.44</v>
      </c>
      <c r="C54" s="34">
        <f aca="true" t="shared" si="13" ref="C54:N54">+C20+C32</f>
        <v>875500.1700000002</v>
      </c>
      <c r="D54" s="34">
        <f t="shared" si="13"/>
        <v>813894.7100000001</v>
      </c>
      <c r="E54" s="34">
        <f t="shared" si="13"/>
        <v>242912.61</v>
      </c>
      <c r="F54" s="34">
        <f t="shared" si="13"/>
        <v>914922.67</v>
      </c>
      <c r="G54" s="34">
        <f t="shared" si="13"/>
        <v>1216843.1700000002</v>
      </c>
      <c r="H54" s="34">
        <f t="shared" si="13"/>
        <v>242571.67999999993</v>
      </c>
      <c r="I54" s="34">
        <f t="shared" si="13"/>
        <v>918706.02</v>
      </c>
      <c r="J54" s="34">
        <f t="shared" si="13"/>
        <v>790816.44</v>
      </c>
      <c r="K54" s="34">
        <f t="shared" si="13"/>
        <v>1849281.92</v>
      </c>
      <c r="L54" s="34">
        <f t="shared" si="13"/>
        <v>1734029.83</v>
      </c>
      <c r="M54" s="34">
        <f t="shared" si="13"/>
        <v>543763.9800000002</v>
      </c>
      <c r="N54" s="34">
        <f t="shared" si="13"/>
        <v>282365.63</v>
      </c>
      <c r="O54" s="34">
        <f>SUM(B54:N54)</f>
        <v>11701875.270000001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1276266.4400000002</v>
      </c>
      <c r="C60" s="42">
        <f t="shared" si="14"/>
        <v>875500.1599999999</v>
      </c>
      <c r="D60" s="42">
        <f t="shared" si="14"/>
        <v>813894.71</v>
      </c>
      <c r="E60" s="42">
        <f t="shared" si="14"/>
        <v>242912.6</v>
      </c>
      <c r="F60" s="42">
        <f t="shared" si="14"/>
        <v>914922.66</v>
      </c>
      <c r="G60" s="42">
        <f t="shared" si="14"/>
        <v>1216843.17</v>
      </c>
      <c r="H60" s="42">
        <f t="shared" si="14"/>
        <v>242571.67</v>
      </c>
      <c r="I60" s="42">
        <f t="shared" si="14"/>
        <v>918706.02</v>
      </c>
      <c r="J60" s="42">
        <f t="shared" si="14"/>
        <v>790816.44</v>
      </c>
      <c r="K60" s="42">
        <f t="shared" si="14"/>
        <v>1849281.93</v>
      </c>
      <c r="L60" s="42">
        <f t="shared" si="14"/>
        <v>1734029.83</v>
      </c>
      <c r="M60" s="42">
        <f t="shared" si="14"/>
        <v>543763.98</v>
      </c>
      <c r="N60" s="42">
        <f t="shared" si="14"/>
        <v>282365.64</v>
      </c>
      <c r="O60" s="34">
        <f t="shared" si="14"/>
        <v>11701875.25</v>
      </c>
      <c r="Q60"/>
    </row>
    <row r="61" spans="1:18" ht="18.75" customHeight="1">
      <c r="A61" s="26" t="s">
        <v>54</v>
      </c>
      <c r="B61" s="42">
        <v>1050904.09</v>
      </c>
      <c r="C61" s="42">
        <v>622293.98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1673198.07</v>
      </c>
      <c r="P61"/>
      <c r="Q61"/>
      <c r="R61" s="41"/>
    </row>
    <row r="62" spans="1:16" ht="18.75" customHeight="1">
      <c r="A62" s="26" t="s">
        <v>55</v>
      </c>
      <c r="B62" s="42">
        <v>225362.35</v>
      </c>
      <c r="C62" s="42">
        <v>253206.18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478568.53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813894.71</v>
      </c>
      <c r="E63" s="43">
        <v>0</v>
      </c>
      <c r="F63" s="43">
        <v>0</v>
      </c>
      <c r="G63" s="43">
        <v>0</v>
      </c>
      <c r="H63" s="42">
        <v>242571.67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1056466.38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242912.6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242912.6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914922.66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914922.66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1216843.17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1216843.17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918706.02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918706.02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790816.44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790816.44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1849281.93</v>
      </c>
      <c r="L69" s="29">
        <v>1734029.83</v>
      </c>
      <c r="M69" s="43">
        <v>0</v>
      </c>
      <c r="N69" s="43">
        <v>0</v>
      </c>
      <c r="O69" s="34">
        <f t="shared" si="15"/>
        <v>3583311.76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543763.98</v>
      </c>
      <c r="N70" s="43">
        <v>0</v>
      </c>
      <c r="O70" s="34">
        <f t="shared" si="15"/>
        <v>543763.98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282365.64</v>
      </c>
      <c r="O71" s="46">
        <f t="shared" si="15"/>
        <v>282365.64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2024-01-30T11:49:32Z</dcterms:modified>
  <cp:category/>
  <cp:version/>
  <cp:contentType/>
  <cp:contentStatus/>
</cp:coreProperties>
</file>