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<sst xmlns="http://schemas.openxmlformats.org/spreadsheetml/2006/main" count="89" uniqueCount="86">
  <si>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</si>
  <si>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</si>
  <si>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</si>
  <si>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</si>
  <si>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</si>
  <si>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</si>
  <si>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</si>
  <si>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</si>
  <si>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</si>
  <si>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</si>
  <si>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</si>
  <si>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</si>
  <si>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</si>
  <si>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</si>
  <si>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</si>
  <si>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</si>
  <si>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</si>
  <si>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</si>
  <si>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</si>
  <si>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</si>
  <si>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</si>
  <si>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</si>
  <si>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</si>
  <si>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</si>
  <si>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</si>
  <si>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</si>
  <si>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</si>
  <si>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</si>
  <si>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</si>
  <si>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</si>
  <si>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</si>
  <si>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</si>
  <si>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</si>
  <si>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</si>
  <si>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</si>
  <si>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</si>
  <si>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</si>
  <si>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</si>
  <si>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</si>
  <si>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</si>
  <si>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</si>
  <si>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</si>
  <si>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</si>
  <si>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</si>
  <si>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</si>
  <si>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</si>
  <si>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</si>
  <si>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</si>
  <si>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</si>
  <si>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</si>
  <si>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</si>
  <si>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</si>
  <si>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</si>
  <si>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</si>
  <si>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</si>
  <si>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</si>
  <si>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</si>
  <si>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</si>
  <si>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</si>
  <si>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</si>
  <si>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</si>
  <si>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</si>
  <si>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</si>
  <si>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</si>
  <si>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</si>
  <si>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</si>
  <si>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</si>
  <si>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</si>
  <si>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</si>
  <si>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</si>
  <si>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</si>
  <si>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</si>
  <si>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</si>
  <si>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</si>
  <si>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</si>
  <si>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</si>
  <si>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</si>
  <si>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</si>
  <si>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</si>
  <si>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</si>
  <si>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</si>
  <si>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</si>
  <si>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</si>
  <si>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</si>
  <si>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16/01/24 - VENCIMENTO 23/01/24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</si>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</sst>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347471</v>
      </c>
      <c r="C7" s="9">
        <f t="shared" si="0"/>
        <v>236556</v>
      </c>
      <c r="D7" s="9">
        <f t="shared" si="0"/>
        <v>221693</v>
      </c>
      <c r="E7" s="9">
        <f t="shared" si="0"/>
        <v>60419</v>
      </c>
      <c r="F7" s="9">
        <f t="shared" si="0"/>
        <v>194757</v>
      </c>
      <c r="G7" s="9">
        <f t="shared" si="0"/>
        <v>336981</v>
      </c>
      <c r="H7" s="9">
        <f t="shared" si="0"/>
        <v>45358</v>
      </c>
      <c r="I7" s="9">
        <f t="shared" si="0"/>
        <v>259640</v>
      </c>
      <c r="J7" s="9">
        <f t="shared" si="0"/>
        <v>196525</v>
      </c>
      <c r="K7" s="9">
        <f t="shared" si="0"/>
        <v>306403</v>
      </c>
      <c r="L7" s="9">
        <f t="shared" si="0"/>
        <v>231772</v>
      </c>
      <c r="M7" s="9">
        <f t="shared" si="0"/>
        <v>119759</v>
      </c>
      <c r="N7" s="9">
        <f t="shared" si="0"/>
        <v>81141</v>
      </c>
      <c r="O7" s="9">
        <f t="shared" si="0"/>
        <v>2638475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9828</v>
      </c>
      <c r="C8" s="11">
        <f t="shared" si="1"/>
        <v>9482</v>
      </c>
      <c r="D8" s="11">
        <f t="shared" si="1"/>
        <v>5418</v>
      </c>
      <c r="E8" s="11">
        <f t="shared" si="1"/>
        <v>1918</v>
      </c>
      <c r="F8" s="11">
        <f t="shared" si="1"/>
        <v>5992</v>
      </c>
      <c r="G8" s="11">
        <f t="shared" si="1"/>
        <v>11996</v>
      </c>
      <c r="H8" s="11">
        <f t="shared" si="1"/>
        <v>1692</v>
      </c>
      <c r="I8" s="11">
        <f t="shared" si="1"/>
        <v>13102</v>
      </c>
      <c r="J8" s="11">
        <f t="shared" si="1"/>
        <v>7851</v>
      </c>
      <c r="K8" s="11">
        <f t="shared" si="1"/>
        <v>5019</v>
      </c>
      <c r="L8" s="11">
        <f t="shared" si="1"/>
        <v>3553</v>
      </c>
      <c r="M8" s="11">
        <f t="shared" si="1"/>
        <v>5233</v>
      </c>
      <c r="N8" s="11">
        <f t="shared" si="1"/>
        <v>3603</v>
      </c>
      <c r="O8" s="11">
        <f t="shared" si="1"/>
        <v>84687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9828</v>
      </c>
      <c r="C9" s="11">
        <v>9482</v>
      </c>
      <c r="D9" s="11">
        <v>5418</v>
      </c>
      <c r="E9" s="11">
        <v>1918</v>
      </c>
      <c r="F9" s="11">
        <v>5992</v>
      </c>
      <c r="G9" s="11">
        <v>11996</v>
      </c>
      <c r="H9" s="11">
        <v>1692</v>
      </c>
      <c r="I9" s="11">
        <v>13102</v>
      </c>
      <c r="J9" s="11">
        <v>7851</v>
      </c>
      <c r="K9" s="11">
        <v>5019</v>
      </c>
      <c r="L9" s="11">
        <v>3548</v>
      </c>
      <c r="M9" s="11">
        <v>5233</v>
      </c>
      <c r="N9" s="11">
        <v>3591</v>
      </c>
      <c r="O9" s="11">
        <f>SUM(B9:N9)</f>
        <v>84670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</v>
      </c>
      <c r="M10" s="13">
        <v>0</v>
      </c>
      <c r="N10" s="13">
        <v>12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337643</v>
      </c>
      <c r="C11" s="13">
        <v>227074</v>
      </c>
      <c r="D11" s="13">
        <v>216275</v>
      </c>
      <c r="E11" s="13">
        <v>58501</v>
      </c>
      <c r="F11" s="13">
        <v>188765</v>
      </c>
      <c r="G11" s="13">
        <v>324985</v>
      </c>
      <c r="H11" s="13">
        <v>43666</v>
      </c>
      <c r="I11" s="13">
        <v>246538</v>
      </c>
      <c r="J11" s="13">
        <v>188674</v>
      </c>
      <c r="K11" s="13">
        <v>301384</v>
      </c>
      <c r="L11" s="13">
        <v>228219</v>
      </c>
      <c r="M11" s="13">
        <v>114526</v>
      </c>
      <c r="N11" s="13">
        <v>77538</v>
      </c>
      <c r="O11" s="11">
        <f>SUM(B11:N11)</f>
        <v>2553788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26405</v>
      </c>
      <c r="C12" s="13">
        <v>22374</v>
      </c>
      <c r="D12" s="13">
        <v>17103</v>
      </c>
      <c r="E12" s="13">
        <v>6745</v>
      </c>
      <c r="F12" s="13">
        <v>18113</v>
      </c>
      <c r="G12" s="13">
        <v>33575</v>
      </c>
      <c r="H12" s="13">
        <v>4868</v>
      </c>
      <c r="I12" s="13">
        <v>25415</v>
      </c>
      <c r="J12" s="13">
        <v>17037</v>
      </c>
      <c r="K12" s="13">
        <v>21673</v>
      </c>
      <c r="L12" s="13">
        <v>16177</v>
      </c>
      <c r="M12" s="13">
        <v>6293</v>
      </c>
      <c r="N12" s="13">
        <v>3646</v>
      </c>
      <c r="O12" s="11">
        <f>SUM(B12:N12)</f>
        <v>219424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311238</v>
      </c>
      <c r="C13" s="15">
        <f t="shared" si="2"/>
        <v>204700</v>
      </c>
      <c r="D13" s="15">
        <f t="shared" si="2"/>
        <v>199172</v>
      </c>
      <c r="E13" s="15">
        <f t="shared" si="2"/>
        <v>51756</v>
      </c>
      <c r="F13" s="15">
        <f t="shared" si="2"/>
        <v>170652</v>
      </c>
      <c r="G13" s="15">
        <f t="shared" si="2"/>
        <v>291410</v>
      </c>
      <c r="H13" s="15">
        <f t="shared" si="2"/>
        <v>38798</v>
      </c>
      <c r="I13" s="15">
        <f t="shared" si="2"/>
        <v>221123</v>
      </c>
      <c r="J13" s="15">
        <f t="shared" si="2"/>
        <v>171637</v>
      </c>
      <c r="K13" s="15">
        <f t="shared" si="2"/>
        <v>279711</v>
      </c>
      <c r="L13" s="15">
        <f t="shared" si="2"/>
        <v>212042</v>
      </c>
      <c r="M13" s="15">
        <f t="shared" si="2"/>
        <v>108233</v>
      </c>
      <c r="N13" s="15">
        <f t="shared" si="2"/>
        <v>73892</v>
      </c>
      <c r="O13" s="11">
        <f>SUM(B13:N13)</f>
        <v>2334364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1.169810415069796</v>
      </c>
      <c r="C18" s="19">
        <v>1.215733744081282</v>
      </c>
      <c r="D18" s="19">
        <v>1.339806745711565</v>
      </c>
      <c r="E18" s="19">
        <v>0.835246653312207</v>
      </c>
      <c r="F18" s="19">
        <v>1.386457705042453</v>
      </c>
      <c r="G18" s="19">
        <v>1.357197733915437</v>
      </c>
      <c r="H18" s="19">
        <v>1.42563240587189</v>
      </c>
      <c r="I18" s="19">
        <v>1.11674782709386</v>
      </c>
      <c r="J18" s="19">
        <v>1.274956193017493</v>
      </c>
      <c r="K18" s="19">
        <v>1.159089599593998</v>
      </c>
      <c r="L18" s="19">
        <v>1.208844314558519</v>
      </c>
      <c r="M18" s="19">
        <v>1.17213064500758</v>
      </c>
      <c r="N18" s="19">
        <v>0.996413907363189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1324560.0799999998</v>
      </c>
      <c r="C20" s="24">
        <f aca="true" t="shared" si="3" ref="C20:O20">SUM(C21:C31)</f>
        <v>945457.18</v>
      </c>
      <c r="D20" s="24">
        <f t="shared" si="3"/>
        <v>843219.6200000002</v>
      </c>
      <c r="E20" s="24">
        <f t="shared" si="3"/>
        <v>252292.93999999992</v>
      </c>
      <c r="F20" s="24">
        <f t="shared" si="3"/>
        <v>905556.9</v>
      </c>
      <c r="G20" s="24">
        <f t="shared" si="3"/>
        <v>1271060.4700000002</v>
      </c>
      <c r="H20" s="24">
        <f t="shared" si="3"/>
        <v>255167.37999999998</v>
      </c>
      <c r="I20" s="24">
        <f t="shared" si="3"/>
        <v>966941.33</v>
      </c>
      <c r="J20" s="24">
        <f t="shared" si="3"/>
        <v>827022.2100000001</v>
      </c>
      <c r="K20" s="24">
        <f t="shared" si="3"/>
        <v>1154068.66</v>
      </c>
      <c r="L20" s="24">
        <f t="shared" si="3"/>
        <v>1042435.41</v>
      </c>
      <c r="M20" s="24">
        <f t="shared" si="3"/>
        <v>585810.0800000001</v>
      </c>
      <c r="N20" s="24">
        <f t="shared" si="3"/>
        <v>302296.80000000005</v>
      </c>
      <c r="O20" s="24">
        <f t="shared" si="3"/>
        <v>10675889.06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1025734.39</v>
      </c>
      <c r="C21" s="28">
        <f aca="true" t="shared" si="4" ref="C21:N21">ROUND((C15+C16)*C7,2)</f>
        <v>721401.18</v>
      </c>
      <c r="D21" s="28">
        <f t="shared" si="4"/>
        <v>592917.93</v>
      </c>
      <c r="E21" s="28">
        <f t="shared" si="4"/>
        <v>276054.41</v>
      </c>
      <c r="F21" s="28">
        <f t="shared" si="4"/>
        <v>603727.22</v>
      </c>
      <c r="G21" s="28">
        <f t="shared" si="4"/>
        <v>859503.74</v>
      </c>
      <c r="H21" s="28">
        <f t="shared" si="4"/>
        <v>155333.01</v>
      </c>
      <c r="I21" s="28">
        <f t="shared" si="4"/>
        <v>786215.88</v>
      </c>
      <c r="J21" s="28">
        <f t="shared" si="4"/>
        <v>598556.19</v>
      </c>
      <c r="K21" s="28">
        <f t="shared" si="4"/>
        <v>882103.6</v>
      </c>
      <c r="L21" s="28">
        <f t="shared" si="4"/>
        <v>759748.62</v>
      </c>
      <c r="M21" s="28">
        <f t="shared" si="4"/>
        <v>452988.42</v>
      </c>
      <c r="N21" s="28">
        <f t="shared" si="4"/>
        <v>277234.45</v>
      </c>
      <c r="O21" s="28">
        <f aca="true" t="shared" si="5" ref="O21:O29">SUM(B21:N21)</f>
        <v>7991519.039999999</v>
      </c>
    </row>
    <row r="22" spans="1:23" ht="18.75" customHeight="1">
      <c r="A22" s="26" t="s">
        <v>33</v>
      </c>
      <c r="B22" s="28">
        <f>IF(B18&lt;&gt;0,ROUND((B18-1)*B21,2),0)</f>
        <v>174180.38</v>
      </c>
      <c r="C22" s="28">
        <f aca="true" t="shared" si="6" ref="C22:N22">IF(C18&lt;&gt;0,ROUND((C18-1)*C21,2),0)</f>
        <v>155630.58</v>
      </c>
      <c r="D22" s="28">
        <f t="shared" si="6"/>
        <v>201477.51</v>
      </c>
      <c r="E22" s="28">
        <f t="shared" si="6"/>
        <v>-45480.89</v>
      </c>
      <c r="F22" s="28">
        <f t="shared" si="6"/>
        <v>233315.04</v>
      </c>
      <c r="G22" s="28">
        <f t="shared" si="6"/>
        <v>307012.79</v>
      </c>
      <c r="H22" s="28">
        <f t="shared" si="6"/>
        <v>66114.76</v>
      </c>
      <c r="I22" s="28">
        <f t="shared" si="6"/>
        <v>91789</v>
      </c>
      <c r="J22" s="28">
        <f t="shared" si="6"/>
        <v>164576.73</v>
      </c>
      <c r="K22" s="28">
        <f t="shared" si="6"/>
        <v>140333.51</v>
      </c>
      <c r="L22" s="28">
        <f t="shared" si="6"/>
        <v>158669.18</v>
      </c>
      <c r="M22" s="28">
        <f t="shared" si="6"/>
        <v>77973.19</v>
      </c>
      <c r="N22" s="28">
        <f t="shared" si="6"/>
        <v>-994.19</v>
      </c>
      <c r="O22" s="28">
        <f t="shared" si="5"/>
        <v>1724597.5899999999</v>
      </c>
      <c r="W22" s="51"/>
    </row>
    <row r="23" spans="1:15" ht="18.75" customHeight="1">
      <c r="A23" s="26" t="s">
        <v>34</v>
      </c>
      <c r="B23" s="28">
        <v>60406.71</v>
      </c>
      <c r="C23" s="28">
        <v>40008.56</v>
      </c>
      <c r="D23" s="28">
        <v>29468.18</v>
      </c>
      <c r="E23" s="28">
        <v>10603.84</v>
      </c>
      <c r="F23" s="28">
        <v>38297.77</v>
      </c>
      <c r="G23" s="28">
        <v>58516.6</v>
      </c>
      <c r="H23" s="28">
        <v>7508.58</v>
      </c>
      <c r="I23" s="28">
        <v>42569.8</v>
      </c>
      <c r="J23" s="28">
        <v>34616.79</v>
      </c>
      <c r="K23" s="28">
        <v>52973.77</v>
      </c>
      <c r="L23" s="28">
        <v>49670.47</v>
      </c>
      <c r="M23" s="28">
        <v>22968.31</v>
      </c>
      <c r="N23" s="28">
        <v>15199.52</v>
      </c>
      <c r="O23" s="28">
        <f t="shared" si="5"/>
        <v>462808.89999999997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1143.65</v>
      </c>
      <c r="C26" s="28">
        <v>833.23</v>
      </c>
      <c r="D26" s="28">
        <v>746.1</v>
      </c>
      <c r="E26" s="28">
        <v>220.56</v>
      </c>
      <c r="F26" s="28">
        <v>795.11</v>
      </c>
      <c r="G26" s="28">
        <v>1110.97</v>
      </c>
      <c r="H26" s="28">
        <v>209.67</v>
      </c>
      <c r="I26" s="28">
        <v>835.95</v>
      </c>
      <c r="J26" s="28">
        <v>724.31</v>
      </c>
      <c r="K26" s="28">
        <v>1004.78</v>
      </c>
      <c r="L26" s="28">
        <v>904.03</v>
      </c>
      <c r="M26" s="28">
        <v>503.75</v>
      </c>
      <c r="N26" s="28">
        <v>266.89</v>
      </c>
      <c r="O26" s="28">
        <f t="shared" si="5"/>
        <v>9298.999999999998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15884.31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384331.47000000003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33707.75</v>
      </c>
      <c r="L30" s="28">
        <v>29717.36</v>
      </c>
      <c r="M30" s="28">
        <v>0</v>
      </c>
      <c r="N30" s="28">
        <v>0</v>
      </c>
      <c r="O30" s="28">
        <f>SUM(B30:N30)</f>
        <v>63425.11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-43243.2</v>
      </c>
      <c r="C32" s="28">
        <f aca="true" t="shared" si="7" ref="C32:O32">+C33+C35+C48+C49+C50+C55-C56</f>
        <v>-41720.8</v>
      </c>
      <c r="D32" s="28">
        <f t="shared" si="7"/>
        <v>-23839.2</v>
      </c>
      <c r="E32" s="28">
        <f t="shared" si="7"/>
        <v>-8439.2</v>
      </c>
      <c r="F32" s="28">
        <f t="shared" si="7"/>
        <v>-26364.8</v>
      </c>
      <c r="G32" s="28">
        <f t="shared" si="7"/>
        <v>-52782.4</v>
      </c>
      <c r="H32" s="28">
        <f t="shared" si="7"/>
        <v>-7444.8</v>
      </c>
      <c r="I32" s="28">
        <f t="shared" si="7"/>
        <v>-57648.8</v>
      </c>
      <c r="J32" s="28">
        <f t="shared" si="7"/>
        <v>-34544.4</v>
      </c>
      <c r="K32" s="28">
        <f t="shared" si="7"/>
        <v>1102916.4</v>
      </c>
      <c r="L32" s="28">
        <f t="shared" si="7"/>
        <v>1019388.8</v>
      </c>
      <c r="M32" s="28">
        <f t="shared" si="7"/>
        <v>-39730.08</v>
      </c>
      <c r="N32" s="28">
        <f t="shared" si="7"/>
        <v>-15800.4</v>
      </c>
      <c r="O32" s="28">
        <f t="shared" si="7"/>
        <v>1770747.12</v>
      </c>
    </row>
    <row r="33" spans="1:15" ht="18.75" customHeight="1">
      <c r="A33" s="26" t="s">
        <v>38</v>
      </c>
      <c r="B33" s="29">
        <f>+B34</f>
        <v>-43243.2</v>
      </c>
      <c r="C33" s="29">
        <f>+C34</f>
        <v>-41720.8</v>
      </c>
      <c r="D33" s="29">
        <f aca="true" t="shared" si="8" ref="D33:O33">+D34</f>
        <v>-23839.2</v>
      </c>
      <c r="E33" s="29">
        <f t="shared" si="8"/>
        <v>-8439.2</v>
      </c>
      <c r="F33" s="29">
        <f t="shared" si="8"/>
        <v>-26364.8</v>
      </c>
      <c r="G33" s="29">
        <f t="shared" si="8"/>
        <v>-52782.4</v>
      </c>
      <c r="H33" s="29">
        <f t="shared" si="8"/>
        <v>-7444.8</v>
      </c>
      <c r="I33" s="29">
        <f t="shared" si="8"/>
        <v>-57648.8</v>
      </c>
      <c r="J33" s="29">
        <f t="shared" si="8"/>
        <v>-34544.4</v>
      </c>
      <c r="K33" s="29">
        <f t="shared" si="8"/>
        <v>-22083.6</v>
      </c>
      <c r="L33" s="29">
        <f t="shared" si="8"/>
        <v>-15611.2</v>
      </c>
      <c r="M33" s="29">
        <f t="shared" si="8"/>
        <v>-23025.2</v>
      </c>
      <c r="N33" s="29">
        <f t="shared" si="8"/>
        <v>-15800.4</v>
      </c>
      <c r="O33" s="29">
        <f t="shared" si="8"/>
        <v>-372548</v>
      </c>
    </row>
    <row r="34" spans="1:26" ht="18.75" customHeight="1">
      <c r="A34" s="27" t="s">
        <v>39</v>
      </c>
      <c r="B34" s="16">
        <f>ROUND((-B9)*$G$3,2)</f>
        <v>-43243.2</v>
      </c>
      <c r="C34" s="16">
        <f aca="true" t="shared" si="9" ref="C34:N34">ROUND((-C9)*$G$3,2)</f>
        <v>-41720.8</v>
      </c>
      <c r="D34" s="16">
        <f t="shared" si="9"/>
        <v>-23839.2</v>
      </c>
      <c r="E34" s="16">
        <f t="shared" si="9"/>
        <v>-8439.2</v>
      </c>
      <c r="F34" s="16">
        <f t="shared" si="9"/>
        <v>-26364.8</v>
      </c>
      <c r="G34" s="16">
        <f t="shared" si="9"/>
        <v>-52782.4</v>
      </c>
      <c r="H34" s="16">
        <f t="shared" si="9"/>
        <v>-7444.8</v>
      </c>
      <c r="I34" s="16">
        <f t="shared" si="9"/>
        <v>-57648.8</v>
      </c>
      <c r="J34" s="16">
        <f t="shared" si="9"/>
        <v>-34544.4</v>
      </c>
      <c r="K34" s="16">
        <f t="shared" si="9"/>
        <v>-22083.6</v>
      </c>
      <c r="L34" s="16">
        <f t="shared" si="9"/>
        <v>-15611.2</v>
      </c>
      <c r="M34" s="16">
        <f t="shared" si="9"/>
        <v>-23025.2</v>
      </c>
      <c r="N34" s="16">
        <f t="shared" si="9"/>
        <v>-15800.4</v>
      </c>
      <c r="O34" s="30">
        <f aca="true" t="shared" si="10" ref="O34:O56">SUM(B34:N34)</f>
        <v>-372548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1125000</v>
      </c>
      <c r="L35" s="29">
        <f t="shared" si="11"/>
        <v>1035000</v>
      </c>
      <c r="M35" s="29">
        <f t="shared" si="11"/>
        <v>-16704.88</v>
      </c>
      <c r="N35" s="29">
        <f t="shared" si="11"/>
        <v>0</v>
      </c>
      <c r="O35" s="29">
        <f t="shared" si="11"/>
        <v>2143295.12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-16704.88</v>
      </c>
      <c r="N36" s="31">
        <v>0</v>
      </c>
      <c r="O36" s="31">
        <f t="shared" si="10"/>
        <v>-16704.88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2214000</v>
      </c>
      <c r="L41" s="31">
        <v>2025000</v>
      </c>
      <c r="M41" s="31">
        <v>0</v>
      </c>
      <c r="N41" s="31">
        <v>0</v>
      </c>
      <c r="O41" s="31">
        <f t="shared" si="10"/>
        <v>4239000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1281316.88</v>
      </c>
      <c r="C54" s="34">
        <f aca="true" t="shared" si="13" ref="C54:N54">+C20+C32</f>
        <v>903736.38</v>
      </c>
      <c r="D54" s="34">
        <f t="shared" si="13"/>
        <v>819380.4200000003</v>
      </c>
      <c r="E54" s="34">
        <f t="shared" si="13"/>
        <v>243853.7399999999</v>
      </c>
      <c r="F54" s="34">
        <f t="shared" si="13"/>
        <v>879192.1</v>
      </c>
      <c r="G54" s="34">
        <f t="shared" si="13"/>
        <v>1218278.0700000003</v>
      </c>
      <c r="H54" s="34">
        <f t="shared" si="13"/>
        <v>247722.58</v>
      </c>
      <c r="I54" s="34">
        <f t="shared" si="13"/>
        <v>909292.5299999999</v>
      </c>
      <c r="J54" s="34">
        <f t="shared" si="13"/>
        <v>792477.81</v>
      </c>
      <c r="K54" s="34">
        <f t="shared" si="13"/>
        <v>2256985.0599999996</v>
      </c>
      <c r="L54" s="34">
        <f t="shared" si="13"/>
        <v>2061824.21</v>
      </c>
      <c r="M54" s="34">
        <f t="shared" si="13"/>
        <v>546080.0000000001</v>
      </c>
      <c r="N54" s="34">
        <f t="shared" si="13"/>
        <v>286496.4</v>
      </c>
      <c r="O54" s="34">
        <f>SUM(B54:N54)</f>
        <v>12446636.180000002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1281316.88</v>
      </c>
      <c r="C60" s="42">
        <f t="shared" si="14"/>
        <v>903736.37</v>
      </c>
      <c r="D60" s="42">
        <f t="shared" si="14"/>
        <v>819380.42</v>
      </c>
      <c r="E60" s="42">
        <f t="shared" si="14"/>
        <v>243853.74</v>
      </c>
      <c r="F60" s="42">
        <f t="shared" si="14"/>
        <v>879192.1</v>
      </c>
      <c r="G60" s="42">
        <f t="shared" si="14"/>
        <v>1218278.07</v>
      </c>
      <c r="H60" s="42">
        <f t="shared" si="14"/>
        <v>247722.58</v>
      </c>
      <c r="I60" s="42">
        <f t="shared" si="14"/>
        <v>909292.53</v>
      </c>
      <c r="J60" s="42">
        <f t="shared" si="14"/>
        <v>792477.81</v>
      </c>
      <c r="K60" s="42">
        <f t="shared" si="14"/>
        <v>2256985.05</v>
      </c>
      <c r="L60" s="42">
        <f t="shared" si="14"/>
        <v>2061824.2</v>
      </c>
      <c r="M60" s="42">
        <f t="shared" si="14"/>
        <v>546080</v>
      </c>
      <c r="N60" s="42">
        <f t="shared" si="14"/>
        <v>286496.41</v>
      </c>
      <c r="O60" s="34">
        <f t="shared" si="14"/>
        <v>12446636.16</v>
      </c>
      <c r="Q60"/>
    </row>
    <row r="61" spans="1:18" ht="18.75" customHeight="1">
      <c r="A61" s="26" t="s">
        <v>54</v>
      </c>
      <c r="B61" s="42">
        <v>1055020.2</v>
      </c>
      <c r="C61" s="42">
        <v>642144.03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1697164.23</v>
      </c>
      <c r="P61"/>
      <c r="Q61"/>
      <c r="R61" s="41"/>
    </row>
    <row r="62" spans="1:16" ht="18.75" customHeight="1">
      <c r="A62" s="26" t="s">
        <v>55</v>
      </c>
      <c r="B62" s="42">
        <v>226296.68</v>
      </c>
      <c r="C62" s="42">
        <v>261592.34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487889.02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819380.42</v>
      </c>
      <c r="E63" s="43">
        <v>0</v>
      </c>
      <c r="F63" s="43">
        <v>0</v>
      </c>
      <c r="G63" s="43">
        <v>0</v>
      </c>
      <c r="H63" s="42">
        <v>247722.58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1067103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243853.74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243853.74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879192.1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879192.1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1218278.07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1218278.07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909292.53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909292.53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792477.81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792477.81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2256985.05</v>
      </c>
      <c r="L69" s="29">
        <v>2061824.2</v>
      </c>
      <c r="M69" s="43">
        <v>0</v>
      </c>
      <c r="N69" s="43">
        <v>0</v>
      </c>
      <c r="O69" s="34">
        <f t="shared" si="15"/>
        <v>4318809.25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546080</v>
      </c>
      <c r="N70" s="43">
        <v>0</v>
      </c>
      <c r="O70" s="34">
        <f t="shared" si="15"/>
        <v>546080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286496.41</v>
      </c>
      <c r="O71" s="46">
        <f t="shared" si="15"/>
        <v>286496.41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2024-01-25T00:04:06Z</dcterms:modified>
  <cp:category/>
  <cp:version/>
  <cp:contentType/>
  <cp:contentStatus/>
</cp:coreProperties>
</file>