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<sst xmlns="http://schemas.openxmlformats.org/spreadsheetml/2006/main" count="89" uniqueCount="86">
  <si>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</si>
  <si>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</si>
  <si>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</si>
  <si>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</si>
  <si>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</si>
  <si>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</si>
  <si>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</si>
  <si>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</si>
  <si>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</si>
  <si>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</si>
  <si>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</si>
  <si>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</si>
  <si>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</si>
  <si>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</si>
  <si>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</si>
  <si>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</si>
  <si>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</si>
  <si>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</si>
  <si>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</si>
  <si>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</si>
  <si>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</si>
  <si>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</si>
  <si>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</si>
  <si>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</si>
  <si>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</si>
  <si>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</si>
  <si>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</si>
  <si>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</si>
  <si>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</si>
  <si>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</si>
  <si>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</si>
  <si>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</si>
  <si>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</si>
  <si>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</si>
  <si>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</si>
  <si>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</si>
  <si>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</si>
  <si>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</si>
  <si>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</si>
  <si>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</si>
  <si>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</si>
  <si>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</si>
  <si>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</si>
  <si>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</si>
  <si>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</si>
  <si>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</si>
  <si>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</si>
  <si>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</si>
  <si>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</si>
  <si>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</si>
  <si>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</si>
  <si>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</si>
  <si>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</si>
  <si>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</si>
  <si>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</si>
  <si>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</si>
  <si>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</si>
  <si>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</si>
  <si>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</si>
  <si>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</si>
  <si>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</si>
  <si>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</si>
  <si>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</si>
  <si>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</si>
  <si>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</si>
  <si>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</si>
  <si>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</si>
  <si>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</si>
  <si>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</si>
  <si>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</si>
  <si>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</si>
  <si>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</si>
  <si>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</si>
  <si>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</si>
  <si>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</si>
  <si>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</si>
  <si>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</si>
  <si>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</si>
  <si>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</si>
  <si>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</si>
  <si>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</si>
  <si>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</si>
  <si>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</si>
  <si>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</si>
  <si>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15/01/24 - VENCIMENTO 22/01/24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</si>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</sst>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332893</v>
      </c>
      <c r="C7" s="9">
        <f t="shared" si="0"/>
        <v>224165</v>
      </c>
      <c r="D7" s="9">
        <f t="shared" si="0"/>
        <v>210391</v>
      </c>
      <c r="E7" s="9">
        <f t="shared" si="0"/>
        <v>59932</v>
      </c>
      <c r="F7" s="9">
        <f t="shared" si="0"/>
        <v>164776</v>
      </c>
      <c r="G7" s="9">
        <f t="shared" si="0"/>
        <v>325260</v>
      </c>
      <c r="H7" s="9">
        <f t="shared" si="0"/>
        <v>43846</v>
      </c>
      <c r="I7" s="9">
        <f t="shared" si="0"/>
        <v>231485</v>
      </c>
      <c r="J7" s="9">
        <f t="shared" si="0"/>
        <v>189682</v>
      </c>
      <c r="K7" s="9">
        <f t="shared" si="0"/>
        <v>291206</v>
      </c>
      <c r="L7" s="9">
        <f t="shared" si="0"/>
        <v>220462</v>
      </c>
      <c r="M7" s="9">
        <f t="shared" si="0"/>
        <v>114122</v>
      </c>
      <c r="N7" s="9">
        <f t="shared" si="0"/>
        <v>74698</v>
      </c>
      <c r="O7" s="9">
        <f t="shared" si="0"/>
        <v>2482918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10882</v>
      </c>
      <c r="C8" s="11">
        <f t="shared" si="1"/>
        <v>10470</v>
      </c>
      <c r="D8" s="11">
        <f t="shared" si="1"/>
        <v>6028</v>
      </c>
      <c r="E8" s="11">
        <f t="shared" si="1"/>
        <v>2026</v>
      </c>
      <c r="F8" s="11">
        <f t="shared" si="1"/>
        <v>5632</v>
      </c>
      <c r="G8" s="11">
        <f t="shared" si="1"/>
        <v>12687</v>
      </c>
      <c r="H8" s="11">
        <f t="shared" si="1"/>
        <v>1926</v>
      </c>
      <c r="I8" s="11">
        <f t="shared" si="1"/>
        <v>12416</v>
      </c>
      <c r="J8" s="11">
        <f t="shared" si="1"/>
        <v>8362</v>
      </c>
      <c r="K8" s="11">
        <f t="shared" si="1"/>
        <v>5586</v>
      </c>
      <c r="L8" s="11">
        <f t="shared" si="1"/>
        <v>3910</v>
      </c>
      <c r="M8" s="11">
        <f t="shared" si="1"/>
        <v>5598</v>
      </c>
      <c r="N8" s="11">
        <f t="shared" si="1"/>
        <v>3703</v>
      </c>
      <c r="O8" s="11">
        <f t="shared" si="1"/>
        <v>89226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10882</v>
      </c>
      <c r="C9" s="11">
        <v>10470</v>
      </c>
      <c r="D9" s="11">
        <v>6028</v>
      </c>
      <c r="E9" s="11">
        <v>2026</v>
      </c>
      <c r="F9" s="11">
        <v>5632</v>
      </c>
      <c r="G9" s="11">
        <v>12687</v>
      </c>
      <c r="H9" s="11">
        <v>1926</v>
      </c>
      <c r="I9" s="11">
        <v>12416</v>
      </c>
      <c r="J9" s="11">
        <v>8362</v>
      </c>
      <c r="K9" s="11">
        <v>5586</v>
      </c>
      <c r="L9" s="11">
        <v>3905</v>
      </c>
      <c r="M9" s="11">
        <v>5598</v>
      </c>
      <c r="N9" s="11">
        <v>3691</v>
      </c>
      <c r="O9" s="11">
        <f>SUM(B9:N9)</f>
        <v>89209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12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322011</v>
      </c>
      <c r="C11" s="13">
        <v>213695</v>
      </c>
      <c r="D11" s="13">
        <v>204363</v>
      </c>
      <c r="E11" s="13">
        <v>57906</v>
      </c>
      <c r="F11" s="13">
        <v>159144</v>
      </c>
      <c r="G11" s="13">
        <v>312573</v>
      </c>
      <c r="H11" s="13">
        <v>41920</v>
      </c>
      <c r="I11" s="13">
        <v>219069</v>
      </c>
      <c r="J11" s="13">
        <v>181320</v>
      </c>
      <c r="K11" s="13">
        <v>285620</v>
      </c>
      <c r="L11" s="13">
        <v>216552</v>
      </c>
      <c r="M11" s="13">
        <v>108524</v>
      </c>
      <c r="N11" s="13">
        <v>70995</v>
      </c>
      <c r="O11" s="11">
        <f>SUM(B11:N11)</f>
        <v>2393692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25691</v>
      </c>
      <c r="C12" s="13">
        <v>21780</v>
      </c>
      <c r="D12" s="13">
        <v>16851</v>
      </c>
      <c r="E12" s="13">
        <v>7169</v>
      </c>
      <c r="F12" s="13">
        <v>16117</v>
      </c>
      <c r="G12" s="13">
        <v>33388</v>
      </c>
      <c r="H12" s="13">
        <v>4935</v>
      </c>
      <c r="I12" s="13">
        <v>23720</v>
      </c>
      <c r="J12" s="13">
        <v>17354</v>
      </c>
      <c r="K12" s="13">
        <v>21694</v>
      </c>
      <c r="L12" s="13">
        <v>16110</v>
      </c>
      <c r="M12" s="13">
        <v>6419</v>
      </c>
      <c r="N12" s="13">
        <v>3495</v>
      </c>
      <c r="O12" s="11">
        <f>SUM(B12:N12)</f>
        <v>214723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296320</v>
      </c>
      <c r="C13" s="15">
        <f t="shared" si="2"/>
        <v>191915</v>
      </c>
      <c r="D13" s="15">
        <f t="shared" si="2"/>
        <v>187512</v>
      </c>
      <c r="E13" s="15">
        <f t="shared" si="2"/>
        <v>50737</v>
      </c>
      <c r="F13" s="15">
        <f t="shared" si="2"/>
        <v>143027</v>
      </c>
      <c r="G13" s="15">
        <f t="shared" si="2"/>
        <v>279185</v>
      </c>
      <c r="H13" s="15">
        <f t="shared" si="2"/>
        <v>36985</v>
      </c>
      <c r="I13" s="15">
        <f t="shared" si="2"/>
        <v>195349</v>
      </c>
      <c r="J13" s="15">
        <f t="shared" si="2"/>
        <v>163966</v>
      </c>
      <c r="K13" s="15">
        <f t="shared" si="2"/>
        <v>263926</v>
      </c>
      <c r="L13" s="15">
        <f t="shared" si="2"/>
        <v>200442</v>
      </c>
      <c r="M13" s="15">
        <f t="shared" si="2"/>
        <v>102105</v>
      </c>
      <c r="N13" s="15">
        <f t="shared" si="2"/>
        <v>67500</v>
      </c>
      <c r="O13" s="11">
        <f>SUM(B13:N13)</f>
        <v>2178969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1.207636544204476</v>
      </c>
      <c r="C18" s="19">
        <v>1.256779037157241</v>
      </c>
      <c r="D18" s="19">
        <v>1.37824798327833</v>
      </c>
      <c r="E18" s="19">
        <v>0.837596812798692</v>
      </c>
      <c r="F18" s="19">
        <v>1.585474033152619</v>
      </c>
      <c r="G18" s="19">
        <v>1.396710476523194</v>
      </c>
      <c r="H18" s="19">
        <v>1.457658652192278</v>
      </c>
      <c r="I18" s="19">
        <v>1.225384283160276</v>
      </c>
      <c r="J18" s="19">
        <v>1.331423698138982</v>
      </c>
      <c r="K18" s="19">
        <v>1.205365348897892</v>
      </c>
      <c r="L18" s="19">
        <v>1.250027164097263</v>
      </c>
      <c r="M18" s="19">
        <v>1.217376740431828</v>
      </c>
      <c r="N18" s="19">
        <v>1.066461285303581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1311397.75</v>
      </c>
      <c r="C20" s="24">
        <f aca="true" t="shared" si="3" ref="C20:O20">SUM(C21:C31)</f>
        <v>927429.16</v>
      </c>
      <c r="D20" s="24">
        <f t="shared" si="3"/>
        <v>824068.7500000002</v>
      </c>
      <c r="E20" s="24">
        <f t="shared" si="3"/>
        <v>250932.34999999995</v>
      </c>
      <c r="F20" s="24">
        <f t="shared" si="3"/>
        <v>878059.8200000001</v>
      </c>
      <c r="G20" s="24">
        <f t="shared" si="3"/>
        <v>1263374.5500000003</v>
      </c>
      <c r="H20" s="24">
        <f t="shared" si="3"/>
        <v>252808.46999999997</v>
      </c>
      <c r="I20" s="24">
        <f t="shared" si="3"/>
        <v>948063</v>
      </c>
      <c r="J20" s="24">
        <f t="shared" si="3"/>
        <v>833724.05</v>
      </c>
      <c r="K20" s="24">
        <f t="shared" si="3"/>
        <v>1141269.52</v>
      </c>
      <c r="L20" s="24">
        <f t="shared" si="3"/>
        <v>1026179.8799999999</v>
      </c>
      <c r="M20" s="24">
        <f t="shared" si="3"/>
        <v>580538.13</v>
      </c>
      <c r="N20" s="24">
        <f t="shared" si="3"/>
        <v>298076.59</v>
      </c>
      <c r="O20" s="24">
        <f t="shared" si="3"/>
        <v>10535922.020000001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982700.14</v>
      </c>
      <c r="C21" s="28">
        <f aca="true" t="shared" si="4" ref="C21:N21">ROUND((C15+C16)*C7,2)</f>
        <v>683613.58</v>
      </c>
      <c r="D21" s="28">
        <f t="shared" si="4"/>
        <v>562690.73</v>
      </c>
      <c r="E21" s="28">
        <f t="shared" si="4"/>
        <v>273829.31</v>
      </c>
      <c r="F21" s="28">
        <f t="shared" si="4"/>
        <v>510789.12</v>
      </c>
      <c r="G21" s="28">
        <f t="shared" si="4"/>
        <v>829608.16</v>
      </c>
      <c r="H21" s="28">
        <f t="shared" si="4"/>
        <v>150155.01</v>
      </c>
      <c r="I21" s="28">
        <f t="shared" si="4"/>
        <v>700959.73</v>
      </c>
      <c r="J21" s="28">
        <f t="shared" si="4"/>
        <v>577714.47</v>
      </c>
      <c r="K21" s="28">
        <f t="shared" si="4"/>
        <v>838352.95</v>
      </c>
      <c r="L21" s="28">
        <f t="shared" si="4"/>
        <v>722674.44</v>
      </c>
      <c r="M21" s="28">
        <f t="shared" si="4"/>
        <v>431666.47</v>
      </c>
      <c r="N21" s="28">
        <f t="shared" si="4"/>
        <v>255220.66</v>
      </c>
      <c r="O21" s="28">
        <f aca="true" t="shared" si="5" ref="O21:O29">SUM(B21:N21)</f>
        <v>7519974.7700000005</v>
      </c>
    </row>
    <row r="22" spans="1:23" ht="18.75" customHeight="1">
      <c r="A22" s="26" t="s">
        <v>33</v>
      </c>
      <c r="B22" s="28">
        <f>IF(B18&lt;&gt;0,ROUND((B18-1)*B21,2),0)</f>
        <v>204044.46</v>
      </c>
      <c r="C22" s="28">
        <f aca="true" t="shared" si="6" ref="C22:N22">IF(C18&lt;&gt;0,ROUND((C18-1)*C21,2),0)</f>
        <v>175537.64</v>
      </c>
      <c r="D22" s="28">
        <f t="shared" si="6"/>
        <v>212836.63</v>
      </c>
      <c r="E22" s="28">
        <f t="shared" si="6"/>
        <v>-44470.75</v>
      </c>
      <c r="F22" s="28">
        <f t="shared" si="6"/>
        <v>299053.77</v>
      </c>
      <c r="G22" s="28">
        <f t="shared" si="6"/>
        <v>329114.25</v>
      </c>
      <c r="H22" s="28">
        <f t="shared" si="6"/>
        <v>68719.74</v>
      </c>
      <c r="I22" s="28">
        <f t="shared" si="6"/>
        <v>157985.31</v>
      </c>
      <c r="J22" s="28">
        <f t="shared" si="6"/>
        <v>191468.27</v>
      </c>
      <c r="K22" s="28">
        <f t="shared" si="6"/>
        <v>172168.65</v>
      </c>
      <c r="L22" s="28">
        <f t="shared" si="6"/>
        <v>180688.24</v>
      </c>
      <c r="M22" s="28">
        <f t="shared" si="6"/>
        <v>93834.25</v>
      </c>
      <c r="N22" s="28">
        <f t="shared" si="6"/>
        <v>16962.29</v>
      </c>
      <c r="O22" s="28">
        <f t="shared" si="5"/>
        <v>2057942.75</v>
      </c>
      <c r="W22" s="51"/>
    </row>
    <row r="23" spans="1:15" ht="18.75" customHeight="1">
      <c r="A23" s="26" t="s">
        <v>34</v>
      </c>
      <c r="B23" s="28">
        <v>60414.55</v>
      </c>
      <c r="C23" s="28">
        <v>39869.25</v>
      </c>
      <c r="D23" s="28">
        <v>29193.56</v>
      </c>
      <c r="E23" s="28">
        <v>10458.21</v>
      </c>
      <c r="F23" s="28">
        <v>38019.12</v>
      </c>
      <c r="G23" s="28">
        <v>58622.07</v>
      </c>
      <c r="H23" s="28">
        <v>7722.69</v>
      </c>
      <c r="I23" s="28">
        <v>42759.47</v>
      </c>
      <c r="J23" s="28">
        <v>35255.19</v>
      </c>
      <c r="K23" s="28">
        <v>52198.87</v>
      </c>
      <c r="L23" s="28">
        <v>48705.55</v>
      </c>
      <c r="M23" s="28">
        <v>23157.25</v>
      </c>
      <c r="N23" s="28">
        <v>15047.55</v>
      </c>
      <c r="O23" s="28">
        <f t="shared" si="5"/>
        <v>461423.33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825.06</v>
      </c>
      <c r="D26" s="28">
        <v>737.93</v>
      </c>
      <c r="E26" s="28">
        <v>220.56</v>
      </c>
      <c r="F26" s="28">
        <v>776.05</v>
      </c>
      <c r="G26" s="28">
        <v>1113.7</v>
      </c>
      <c r="H26" s="28">
        <v>209.67</v>
      </c>
      <c r="I26" s="28">
        <v>827.79</v>
      </c>
      <c r="J26" s="28">
        <v>737.93</v>
      </c>
      <c r="K26" s="28">
        <v>1002.06</v>
      </c>
      <c r="L26" s="28">
        <v>898.58</v>
      </c>
      <c r="M26" s="28">
        <v>503.75</v>
      </c>
      <c r="N26" s="28">
        <v>255.96</v>
      </c>
      <c r="O26" s="28">
        <f t="shared" si="5"/>
        <v>9252.689999999999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33601.74</v>
      </c>
      <c r="L30" s="28">
        <v>29487.32</v>
      </c>
      <c r="M30" s="28">
        <v>0</v>
      </c>
      <c r="N30" s="28">
        <v>0</v>
      </c>
      <c r="O30" s="28">
        <f>SUM(B30:N30)</f>
        <v>63089.06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-48078.8</v>
      </c>
      <c r="C32" s="28">
        <f aca="true" t="shared" si="7" ref="C32:O32">+C33+C35+C48+C49+C50+C55-C56</f>
        <v>-46543.2</v>
      </c>
      <c r="D32" s="28">
        <f t="shared" si="7"/>
        <v>-26523.2</v>
      </c>
      <c r="E32" s="28">
        <f t="shared" si="7"/>
        <v>-8914.4</v>
      </c>
      <c r="F32" s="28">
        <f t="shared" si="7"/>
        <v>-24780.8</v>
      </c>
      <c r="G32" s="28">
        <f t="shared" si="7"/>
        <v>-55822.8</v>
      </c>
      <c r="H32" s="28">
        <f t="shared" si="7"/>
        <v>-8474.4</v>
      </c>
      <c r="I32" s="28">
        <f t="shared" si="7"/>
        <v>-58273.6</v>
      </c>
      <c r="J32" s="28">
        <f t="shared" si="7"/>
        <v>-36792.8</v>
      </c>
      <c r="K32" s="28">
        <f t="shared" si="7"/>
        <v>-24578.4</v>
      </c>
      <c r="L32" s="28">
        <f t="shared" si="7"/>
        <v>-17182</v>
      </c>
      <c r="M32" s="28">
        <f t="shared" si="7"/>
        <v>-24631.2</v>
      </c>
      <c r="N32" s="28">
        <f t="shared" si="7"/>
        <v>-16240.4</v>
      </c>
      <c r="O32" s="28">
        <f t="shared" si="7"/>
        <v>-396835.99999999994</v>
      </c>
    </row>
    <row r="33" spans="1:15" ht="18.75" customHeight="1">
      <c r="A33" s="26" t="s">
        <v>38</v>
      </c>
      <c r="B33" s="29">
        <f>+B34</f>
        <v>-47880.8</v>
      </c>
      <c r="C33" s="29">
        <f>+C34</f>
        <v>-46068</v>
      </c>
      <c r="D33" s="29">
        <f aca="true" t="shared" si="8" ref="D33:O33">+D34</f>
        <v>-26523.2</v>
      </c>
      <c r="E33" s="29">
        <f t="shared" si="8"/>
        <v>-8914.4</v>
      </c>
      <c r="F33" s="29">
        <f t="shared" si="8"/>
        <v>-24780.8</v>
      </c>
      <c r="G33" s="29">
        <f t="shared" si="8"/>
        <v>-55822.8</v>
      </c>
      <c r="H33" s="29">
        <f t="shared" si="8"/>
        <v>-8474.4</v>
      </c>
      <c r="I33" s="29">
        <f t="shared" si="8"/>
        <v>-54630.4</v>
      </c>
      <c r="J33" s="29">
        <f t="shared" si="8"/>
        <v>-36792.8</v>
      </c>
      <c r="K33" s="29">
        <f t="shared" si="8"/>
        <v>-24578.4</v>
      </c>
      <c r="L33" s="29">
        <f t="shared" si="8"/>
        <v>-17182</v>
      </c>
      <c r="M33" s="29">
        <f t="shared" si="8"/>
        <v>-24631.2</v>
      </c>
      <c r="N33" s="29">
        <f t="shared" si="8"/>
        <v>-16240.4</v>
      </c>
      <c r="O33" s="29">
        <f t="shared" si="8"/>
        <v>-392519.60000000003</v>
      </c>
    </row>
    <row r="34" spans="1:26" ht="18.75" customHeight="1">
      <c r="A34" s="27" t="s">
        <v>39</v>
      </c>
      <c r="B34" s="16">
        <f>ROUND((-B9)*$G$3,2)</f>
        <v>-47880.8</v>
      </c>
      <c r="C34" s="16">
        <f aca="true" t="shared" si="9" ref="C34:N34">ROUND((-C9)*$G$3,2)</f>
        <v>-46068</v>
      </c>
      <c r="D34" s="16">
        <f t="shared" si="9"/>
        <v>-26523.2</v>
      </c>
      <c r="E34" s="16">
        <f t="shared" si="9"/>
        <v>-8914.4</v>
      </c>
      <c r="F34" s="16">
        <f t="shared" si="9"/>
        <v>-24780.8</v>
      </c>
      <c r="G34" s="16">
        <f t="shared" si="9"/>
        <v>-55822.8</v>
      </c>
      <c r="H34" s="16">
        <f t="shared" si="9"/>
        <v>-8474.4</v>
      </c>
      <c r="I34" s="16">
        <f t="shared" si="9"/>
        <v>-54630.4</v>
      </c>
      <c r="J34" s="16">
        <f t="shared" si="9"/>
        <v>-36792.8</v>
      </c>
      <c r="K34" s="16">
        <f t="shared" si="9"/>
        <v>-24578.4</v>
      </c>
      <c r="L34" s="16">
        <f t="shared" si="9"/>
        <v>-17182</v>
      </c>
      <c r="M34" s="16">
        <f t="shared" si="9"/>
        <v>-24631.2</v>
      </c>
      <c r="N34" s="16">
        <f t="shared" si="9"/>
        <v>-16240.4</v>
      </c>
      <c r="O34" s="30">
        <f aca="true" t="shared" si="10" ref="O34:O56">SUM(B34:N34)</f>
        <v>-392519.60000000003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-198</v>
      </c>
      <c r="C35" s="29">
        <f aca="true" t="shared" si="11" ref="C35:O35">SUM(C36:C46)</f>
        <v>-475.2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-3643.2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-4316.399999999907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-198</v>
      </c>
      <c r="C37" s="31">
        <v>-475.2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-3643.2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-4316.4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1263318.95</v>
      </c>
      <c r="C54" s="34">
        <f aca="true" t="shared" si="13" ref="C54:N54">+C20+C32</f>
        <v>880885.9600000001</v>
      </c>
      <c r="D54" s="34">
        <f t="shared" si="13"/>
        <v>797545.5500000003</v>
      </c>
      <c r="E54" s="34">
        <f t="shared" si="13"/>
        <v>242017.94999999995</v>
      </c>
      <c r="F54" s="34">
        <f t="shared" si="13"/>
        <v>853279.02</v>
      </c>
      <c r="G54" s="34">
        <f t="shared" si="13"/>
        <v>1207551.7500000002</v>
      </c>
      <c r="H54" s="34">
        <f t="shared" si="13"/>
        <v>244334.06999999998</v>
      </c>
      <c r="I54" s="34">
        <f t="shared" si="13"/>
        <v>889789.4</v>
      </c>
      <c r="J54" s="34">
        <f t="shared" si="13"/>
        <v>796931.25</v>
      </c>
      <c r="K54" s="34">
        <f t="shared" si="13"/>
        <v>1116691.12</v>
      </c>
      <c r="L54" s="34">
        <f t="shared" si="13"/>
        <v>1008997.8799999999</v>
      </c>
      <c r="M54" s="34">
        <f t="shared" si="13"/>
        <v>555906.93</v>
      </c>
      <c r="N54" s="34">
        <f t="shared" si="13"/>
        <v>281836.19</v>
      </c>
      <c r="O54" s="34">
        <f>SUM(B54:N54)</f>
        <v>10139086.020000001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1263318.94</v>
      </c>
      <c r="C60" s="42">
        <f t="shared" si="14"/>
        <v>880885.97</v>
      </c>
      <c r="D60" s="42">
        <f t="shared" si="14"/>
        <v>797545.55</v>
      </c>
      <c r="E60" s="42">
        <f t="shared" si="14"/>
        <v>242017.95</v>
      </c>
      <c r="F60" s="42">
        <f t="shared" si="14"/>
        <v>853279.02</v>
      </c>
      <c r="G60" s="42">
        <f t="shared" si="14"/>
        <v>1207551.74</v>
      </c>
      <c r="H60" s="42">
        <f t="shared" si="14"/>
        <v>244334.07</v>
      </c>
      <c r="I60" s="42">
        <f t="shared" si="14"/>
        <v>889789.4</v>
      </c>
      <c r="J60" s="42">
        <f t="shared" si="14"/>
        <v>796931.24</v>
      </c>
      <c r="K60" s="42">
        <f t="shared" si="14"/>
        <v>1116691.12</v>
      </c>
      <c r="L60" s="42">
        <f t="shared" si="14"/>
        <v>1008997.88</v>
      </c>
      <c r="M60" s="42">
        <f t="shared" si="14"/>
        <v>555906.92</v>
      </c>
      <c r="N60" s="42">
        <f t="shared" si="14"/>
        <v>281836.19</v>
      </c>
      <c r="O60" s="34">
        <f t="shared" si="14"/>
        <v>10139085.99</v>
      </c>
      <c r="Q60"/>
    </row>
    <row r="61" spans="1:18" ht="18.75" customHeight="1">
      <c r="A61" s="26" t="s">
        <v>54</v>
      </c>
      <c r="B61" s="42">
        <v>1040351.87</v>
      </c>
      <c r="C61" s="42">
        <v>626080.2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1666432.0699999998</v>
      </c>
      <c r="P61"/>
      <c r="Q61"/>
      <c r="R61" s="41"/>
    </row>
    <row r="62" spans="1:16" ht="18.75" customHeight="1">
      <c r="A62" s="26" t="s">
        <v>55</v>
      </c>
      <c r="B62" s="42">
        <v>222967.07</v>
      </c>
      <c r="C62" s="42">
        <v>254805.77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477772.83999999997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797545.55</v>
      </c>
      <c r="E63" s="43">
        <v>0</v>
      </c>
      <c r="F63" s="43">
        <v>0</v>
      </c>
      <c r="G63" s="43">
        <v>0</v>
      </c>
      <c r="H63" s="42">
        <v>244334.07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1041879.6200000001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242017.95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242017.95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853279.02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853279.02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1207551.74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1207551.74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889789.4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889789.4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796931.24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796931.24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1116691.12</v>
      </c>
      <c r="L69" s="29">
        <v>1008997.88</v>
      </c>
      <c r="M69" s="43">
        <v>0</v>
      </c>
      <c r="N69" s="43">
        <v>0</v>
      </c>
      <c r="O69" s="34">
        <f t="shared" si="15"/>
        <v>2125689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555906.92</v>
      </c>
      <c r="N70" s="43">
        <v>0</v>
      </c>
      <c r="O70" s="34">
        <f t="shared" si="15"/>
        <v>555906.92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281836.19</v>
      </c>
      <c r="O71" s="46">
        <f t="shared" si="15"/>
        <v>281836.19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2024-01-24T23:59:44Z</dcterms:modified>
  <cp:category/>
  <cp:version/>
  <cp:contentType/>
  <cp:contentStatus/>
</cp:coreProperties>
</file>