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<sst xmlns="http://schemas.openxmlformats.org/spreadsheetml/2006/main" count="89" uniqueCount="86">
  <si>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</si>
  <si>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</si>
  <si>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</si>
  <si>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</si>
  <si>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</si>
  <si>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</si>
  <si>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</si>
  <si>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</si>
  <si>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</si>
  <si>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</si>
  <si>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</si>
  <si>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</si>
  <si>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</si>
  <si>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</si>
  <si>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</si>
  <si>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</si>
  <si>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</si>
  <si>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</si>
  <si>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</si>
  <si>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</si>
  <si>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</si>
  <si>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</si>
  <si>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</si>
  <si>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</si>
  <si>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</si>
  <si>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</si>
  <si>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</si>
  <si>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</si>
  <si>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</si>
  <si>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</si>
  <si>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</si>
  <si>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</si>
  <si>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</si>
  <si>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</si>
  <si>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</si>
  <si>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</si>
  <si>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</si>
  <si>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</si>
  <si>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</si>
  <si>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</si>
  <si>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</si>
  <si>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</si>
  <si>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</si>
  <si>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</si>
  <si>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</si>
  <si>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</si>
  <si>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</si>
  <si>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</si>
  <si>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</si>
  <si>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</si>
  <si>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</si>
  <si>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</si>
  <si>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</si>
  <si>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</si>
  <si>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</si>
  <si>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</si>
  <si>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</si>
  <si>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</si>
  <si>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</si>
  <si>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</si>
  <si>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</si>
  <si>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</si>
  <si>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</si>
  <si>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</si>
  <si>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</si>
  <si>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</si>
  <si>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</si>
  <si>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</si>
  <si>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</si>
  <si>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</si>
  <si>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</si>
  <si>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</si>
  <si>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</si>
  <si>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</si>
  <si>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</si>
  <si>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</si>
  <si>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</si>
  <si>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</si>
  <si>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</si>
  <si>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</si>
  <si>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</si>
  <si>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</si>
  <si>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</si>
  <si>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</si>
  <si>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13/01/24 - VENCIMENTO 19/01/24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</si>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</sst>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233208</v>
      </c>
      <c r="C7" s="9">
        <f t="shared" si="0"/>
        <v>156275</v>
      </c>
      <c r="D7" s="9">
        <f t="shared" si="0"/>
        <v>158542</v>
      </c>
      <c r="E7" s="9">
        <f t="shared" si="0"/>
        <v>43815</v>
      </c>
      <c r="F7" s="9">
        <f t="shared" si="0"/>
        <v>127316</v>
      </c>
      <c r="G7" s="9">
        <f t="shared" si="0"/>
        <v>213057</v>
      </c>
      <c r="H7" s="9">
        <f t="shared" si="0"/>
        <v>28258</v>
      </c>
      <c r="I7" s="9">
        <f t="shared" si="0"/>
        <v>169211</v>
      </c>
      <c r="J7" s="9">
        <f t="shared" si="0"/>
        <v>126136</v>
      </c>
      <c r="K7" s="9">
        <f t="shared" si="0"/>
        <v>191997</v>
      </c>
      <c r="L7" s="9">
        <f t="shared" si="0"/>
        <v>150570</v>
      </c>
      <c r="M7" s="9">
        <f t="shared" si="0"/>
        <v>68602</v>
      </c>
      <c r="N7" s="9">
        <f t="shared" si="0"/>
        <v>44074</v>
      </c>
      <c r="O7" s="9">
        <f t="shared" si="0"/>
        <v>1711061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8814</v>
      </c>
      <c r="C8" s="11">
        <f t="shared" si="1"/>
        <v>8440</v>
      </c>
      <c r="D8" s="11">
        <f t="shared" si="1"/>
        <v>5241</v>
      </c>
      <c r="E8" s="11">
        <f t="shared" si="1"/>
        <v>1718</v>
      </c>
      <c r="F8" s="11">
        <f t="shared" si="1"/>
        <v>5240</v>
      </c>
      <c r="G8" s="11">
        <f t="shared" si="1"/>
        <v>10572</v>
      </c>
      <c r="H8" s="11">
        <f t="shared" si="1"/>
        <v>1448</v>
      </c>
      <c r="I8" s="11">
        <f t="shared" si="1"/>
        <v>11391</v>
      </c>
      <c r="J8" s="11">
        <f t="shared" si="1"/>
        <v>6256</v>
      </c>
      <c r="K8" s="11">
        <f t="shared" si="1"/>
        <v>4359</v>
      </c>
      <c r="L8" s="11">
        <f t="shared" si="1"/>
        <v>2837</v>
      </c>
      <c r="M8" s="11">
        <f t="shared" si="1"/>
        <v>3440</v>
      </c>
      <c r="N8" s="11">
        <f t="shared" si="1"/>
        <v>2415</v>
      </c>
      <c r="O8" s="11">
        <f t="shared" si="1"/>
        <v>72171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8814</v>
      </c>
      <c r="C9" s="11">
        <v>8440</v>
      </c>
      <c r="D9" s="11">
        <v>5241</v>
      </c>
      <c r="E9" s="11">
        <v>1718</v>
      </c>
      <c r="F9" s="11">
        <v>5240</v>
      </c>
      <c r="G9" s="11">
        <v>10572</v>
      </c>
      <c r="H9" s="11">
        <v>1448</v>
      </c>
      <c r="I9" s="11">
        <v>11391</v>
      </c>
      <c r="J9" s="11">
        <v>6256</v>
      </c>
      <c r="K9" s="11">
        <v>4359</v>
      </c>
      <c r="L9" s="11">
        <v>2834</v>
      </c>
      <c r="M9" s="11">
        <v>3440</v>
      </c>
      <c r="N9" s="11">
        <v>2405</v>
      </c>
      <c r="O9" s="11">
        <f>SUM(B9:N9)</f>
        <v>72158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</v>
      </c>
      <c r="M10" s="13">
        <v>0</v>
      </c>
      <c r="N10" s="13">
        <v>10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224394</v>
      </c>
      <c r="C11" s="13">
        <v>147835</v>
      </c>
      <c r="D11" s="13">
        <v>153301</v>
      </c>
      <c r="E11" s="13">
        <v>42097</v>
      </c>
      <c r="F11" s="13">
        <v>122076</v>
      </c>
      <c r="G11" s="13">
        <v>202485</v>
      </c>
      <c r="H11" s="13">
        <v>26810</v>
      </c>
      <c r="I11" s="13">
        <v>157820</v>
      </c>
      <c r="J11" s="13">
        <v>119880</v>
      </c>
      <c r="K11" s="13">
        <v>187638</v>
      </c>
      <c r="L11" s="13">
        <v>147733</v>
      </c>
      <c r="M11" s="13">
        <v>65162</v>
      </c>
      <c r="N11" s="13">
        <v>41659</v>
      </c>
      <c r="O11" s="11">
        <f>SUM(B11:N11)</f>
        <v>1638890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18842</v>
      </c>
      <c r="C12" s="13">
        <v>15762</v>
      </c>
      <c r="D12" s="13">
        <v>13820</v>
      </c>
      <c r="E12" s="13">
        <v>5228</v>
      </c>
      <c r="F12" s="13">
        <v>13493</v>
      </c>
      <c r="G12" s="13">
        <v>24078</v>
      </c>
      <c r="H12" s="13">
        <v>3296</v>
      </c>
      <c r="I12" s="13">
        <v>18053</v>
      </c>
      <c r="J12" s="13">
        <v>11135</v>
      </c>
      <c r="K12" s="13">
        <v>14418</v>
      </c>
      <c r="L12" s="13">
        <v>10713</v>
      </c>
      <c r="M12" s="13">
        <v>3955</v>
      </c>
      <c r="N12" s="13">
        <v>2071</v>
      </c>
      <c r="O12" s="11">
        <f>SUM(B12:N12)</f>
        <v>154864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205552</v>
      </c>
      <c r="C13" s="15">
        <f t="shared" si="2"/>
        <v>132073</v>
      </c>
      <c r="D13" s="15">
        <f t="shared" si="2"/>
        <v>139481</v>
      </c>
      <c r="E13" s="15">
        <f t="shared" si="2"/>
        <v>36869</v>
      </c>
      <c r="F13" s="15">
        <f t="shared" si="2"/>
        <v>108583</v>
      </c>
      <c r="G13" s="15">
        <f t="shared" si="2"/>
        <v>178407</v>
      </c>
      <c r="H13" s="15">
        <f t="shared" si="2"/>
        <v>23514</v>
      </c>
      <c r="I13" s="15">
        <f t="shared" si="2"/>
        <v>139767</v>
      </c>
      <c r="J13" s="15">
        <f t="shared" si="2"/>
        <v>108745</v>
      </c>
      <c r="K13" s="15">
        <f t="shared" si="2"/>
        <v>173220</v>
      </c>
      <c r="L13" s="15">
        <f t="shared" si="2"/>
        <v>137020</v>
      </c>
      <c r="M13" s="15">
        <f t="shared" si="2"/>
        <v>61207</v>
      </c>
      <c r="N13" s="15">
        <f t="shared" si="2"/>
        <v>39588</v>
      </c>
      <c r="O13" s="11">
        <f>SUM(B13:N13)</f>
        <v>1484026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1.227102698883963</v>
      </c>
      <c r="C18" s="19">
        <v>1.323557938857872</v>
      </c>
      <c r="D18" s="19">
        <v>1.370743857251469</v>
      </c>
      <c r="E18" s="19">
        <v>0.860385435765749</v>
      </c>
      <c r="F18" s="19">
        <v>1.433875744380469</v>
      </c>
      <c r="G18" s="19">
        <v>1.415101909117174</v>
      </c>
      <c r="H18" s="19">
        <v>1.450665791701052</v>
      </c>
      <c r="I18" s="19">
        <v>1.140986974127056</v>
      </c>
      <c r="J18" s="19">
        <v>1.350140907949931</v>
      </c>
      <c r="K18" s="19">
        <v>1.21912268184881</v>
      </c>
      <c r="L18" s="19">
        <v>1.274332197326554</v>
      </c>
      <c r="M18" s="19">
        <v>1.238595069546573</v>
      </c>
      <c r="N18" s="19">
        <v>1.122423728776027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950672.1500000001</v>
      </c>
      <c r="C20" s="24">
        <f aca="true" t="shared" si="3" ref="C20:O20">SUM(C21:C31)</f>
        <v>690148.3300000001</v>
      </c>
      <c r="D20" s="24">
        <f t="shared" si="3"/>
        <v>622992.4900000001</v>
      </c>
      <c r="E20" s="24">
        <f t="shared" si="3"/>
        <v>190927.21999999994</v>
      </c>
      <c r="F20" s="24">
        <f t="shared" si="3"/>
        <v>622232.64</v>
      </c>
      <c r="G20" s="24">
        <f t="shared" si="3"/>
        <v>851605.22</v>
      </c>
      <c r="H20" s="24">
        <f t="shared" si="3"/>
        <v>171986.74999999994</v>
      </c>
      <c r="I20" s="24">
        <f t="shared" si="3"/>
        <v>660796.4</v>
      </c>
      <c r="J20" s="24">
        <f t="shared" si="3"/>
        <v>571247.7000000001</v>
      </c>
      <c r="K20" s="24">
        <f t="shared" si="3"/>
        <v>787940.1700000002</v>
      </c>
      <c r="L20" s="24">
        <f t="shared" si="3"/>
        <v>736347.89</v>
      </c>
      <c r="M20" s="24">
        <f t="shared" si="3"/>
        <v>369622.1800000001</v>
      </c>
      <c r="N20" s="24">
        <f t="shared" si="3"/>
        <v>189680.08</v>
      </c>
      <c r="O20" s="24">
        <f t="shared" si="3"/>
        <v>7416199.220000001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688430.02</v>
      </c>
      <c r="C21" s="28">
        <f aca="true" t="shared" si="4" ref="C21:N21">ROUND((C15+C16)*C7,2)</f>
        <v>476576.24</v>
      </c>
      <c r="D21" s="28">
        <f t="shared" si="4"/>
        <v>424020.58</v>
      </c>
      <c r="E21" s="28">
        <f t="shared" si="4"/>
        <v>200190.74</v>
      </c>
      <c r="F21" s="28">
        <f t="shared" si="4"/>
        <v>394666.87</v>
      </c>
      <c r="G21" s="28">
        <f t="shared" si="4"/>
        <v>543423.18</v>
      </c>
      <c r="H21" s="28">
        <f t="shared" si="4"/>
        <v>96772.35</v>
      </c>
      <c r="I21" s="28">
        <f t="shared" si="4"/>
        <v>512387.83</v>
      </c>
      <c r="J21" s="28">
        <f t="shared" si="4"/>
        <v>384172.42</v>
      </c>
      <c r="K21" s="28">
        <f t="shared" si="4"/>
        <v>552740.16</v>
      </c>
      <c r="L21" s="28">
        <f t="shared" si="4"/>
        <v>493568.46</v>
      </c>
      <c r="M21" s="28">
        <f t="shared" si="4"/>
        <v>259487.07</v>
      </c>
      <c r="N21" s="28">
        <f t="shared" si="4"/>
        <v>150587.64</v>
      </c>
      <c r="O21" s="28">
        <f aca="true" t="shared" si="5" ref="O21:O29">SUM(B21:N21)</f>
        <v>5177023.5600000005</v>
      </c>
    </row>
    <row r="22" spans="1:23" ht="18.75" customHeight="1">
      <c r="A22" s="26" t="s">
        <v>33</v>
      </c>
      <c r="B22" s="28">
        <f>IF(B18&lt;&gt;0,ROUND((B18-1)*B21,2),0)</f>
        <v>156344.32</v>
      </c>
      <c r="C22" s="28">
        <f aca="true" t="shared" si="6" ref="C22:N22">IF(C18&lt;&gt;0,ROUND((C18-1)*C21,2),0)</f>
        <v>154200.03</v>
      </c>
      <c r="D22" s="28">
        <f t="shared" si="6"/>
        <v>157203.03</v>
      </c>
      <c r="E22" s="28">
        <f t="shared" si="6"/>
        <v>-27949.54</v>
      </c>
      <c r="F22" s="28">
        <f t="shared" si="6"/>
        <v>171236.38</v>
      </c>
      <c r="G22" s="28">
        <f t="shared" si="6"/>
        <v>225576</v>
      </c>
      <c r="H22" s="28">
        <f t="shared" si="6"/>
        <v>43611.99</v>
      </c>
      <c r="I22" s="28">
        <f t="shared" si="6"/>
        <v>72240.01</v>
      </c>
      <c r="J22" s="28">
        <f t="shared" si="6"/>
        <v>134514.48</v>
      </c>
      <c r="K22" s="28">
        <f t="shared" si="6"/>
        <v>121117.91</v>
      </c>
      <c r="L22" s="28">
        <f t="shared" si="6"/>
        <v>135401.72</v>
      </c>
      <c r="M22" s="28">
        <f t="shared" si="6"/>
        <v>61912.34</v>
      </c>
      <c r="N22" s="28">
        <f t="shared" si="6"/>
        <v>18435.5</v>
      </c>
      <c r="O22" s="28">
        <f t="shared" si="5"/>
        <v>1423844.17</v>
      </c>
      <c r="W22" s="51"/>
    </row>
    <row r="23" spans="1:15" ht="18.75" customHeight="1">
      <c r="A23" s="26" t="s">
        <v>34</v>
      </c>
      <c r="B23" s="28">
        <v>41506.72</v>
      </c>
      <c r="C23" s="28">
        <v>30819.05</v>
      </c>
      <c r="D23" s="28">
        <v>22276.74</v>
      </c>
      <c r="E23" s="28">
        <v>7526.87</v>
      </c>
      <c r="F23" s="28">
        <v>26041.72</v>
      </c>
      <c r="G23" s="28">
        <v>36513.34</v>
      </c>
      <c r="H23" s="28">
        <v>5385.93</v>
      </c>
      <c r="I23" s="28">
        <v>29736.55</v>
      </c>
      <c r="J23" s="28">
        <v>23220.22</v>
      </c>
      <c r="K23" s="28">
        <v>35204.24</v>
      </c>
      <c r="L23" s="28">
        <v>32777.99</v>
      </c>
      <c r="M23" s="28">
        <v>16350.78</v>
      </c>
      <c r="N23" s="28">
        <v>9813.59</v>
      </c>
      <c r="O23" s="28">
        <f t="shared" si="5"/>
        <v>317173.74000000005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1296.14</v>
      </c>
      <c r="C26" s="28">
        <v>969.38</v>
      </c>
      <c r="D26" s="28">
        <v>882.24</v>
      </c>
      <c r="E26" s="28">
        <v>264.13</v>
      </c>
      <c r="F26" s="28">
        <v>865.91</v>
      </c>
      <c r="G26" s="28">
        <v>1176.33</v>
      </c>
      <c r="H26" s="28">
        <v>215.12</v>
      </c>
      <c r="I26" s="28">
        <v>901.31</v>
      </c>
      <c r="J26" s="28">
        <v>792.39</v>
      </c>
      <c r="K26" s="28">
        <v>1083.74</v>
      </c>
      <c r="L26" s="28">
        <v>1010.22</v>
      </c>
      <c r="M26" s="28">
        <v>495.58</v>
      </c>
      <c r="N26" s="28">
        <v>253.22</v>
      </c>
      <c r="O26" s="28">
        <f t="shared" si="5"/>
        <v>10205.71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33848.87</v>
      </c>
      <c r="L30" s="28">
        <v>29863.75</v>
      </c>
      <c r="M30" s="28">
        <v>0</v>
      </c>
      <c r="N30" s="28">
        <v>0</v>
      </c>
      <c r="O30" s="28">
        <f>SUM(B30:N30)</f>
        <v>63712.62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-38781.6</v>
      </c>
      <c r="C32" s="28">
        <f aca="true" t="shared" si="7" ref="C32:O32">+C33+C35+C48+C49+C50+C55-C56</f>
        <v>-37136</v>
      </c>
      <c r="D32" s="28">
        <f t="shared" si="7"/>
        <v>-23060.4</v>
      </c>
      <c r="E32" s="28">
        <f t="shared" si="7"/>
        <v>-7559.2</v>
      </c>
      <c r="F32" s="28">
        <f t="shared" si="7"/>
        <v>-23056</v>
      </c>
      <c r="G32" s="28">
        <f t="shared" si="7"/>
        <v>-46516.8</v>
      </c>
      <c r="H32" s="28">
        <f t="shared" si="7"/>
        <v>-6371.2</v>
      </c>
      <c r="I32" s="28">
        <f t="shared" si="7"/>
        <v>-50120.4</v>
      </c>
      <c r="J32" s="28">
        <f t="shared" si="7"/>
        <v>-27526.4</v>
      </c>
      <c r="K32" s="28">
        <f t="shared" si="7"/>
        <v>-739179.6</v>
      </c>
      <c r="L32" s="28">
        <f t="shared" si="7"/>
        <v>-678469.6</v>
      </c>
      <c r="M32" s="28">
        <f t="shared" si="7"/>
        <v>-15136</v>
      </c>
      <c r="N32" s="28">
        <f t="shared" si="7"/>
        <v>-10582</v>
      </c>
      <c r="O32" s="28">
        <f t="shared" si="7"/>
        <v>-1703495.2</v>
      </c>
    </row>
    <row r="33" spans="1:15" ht="18.75" customHeight="1">
      <c r="A33" s="26" t="s">
        <v>38</v>
      </c>
      <c r="B33" s="29">
        <f>+B34</f>
        <v>-38781.6</v>
      </c>
      <c r="C33" s="29">
        <f>+C34</f>
        <v>-37136</v>
      </c>
      <c r="D33" s="29">
        <f aca="true" t="shared" si="8" ref="D33:O33">+D34</f>
        <v>-23060.4</v>
      </c>
      <c r="E33" s="29">
        <f t="shared" si="8"/>
        <v>-7559.2</v>
      </c>
      <c r="F33" s="29">
        <f t="shared" si="8"/>
        <v>-23056</v>
      </c>
      <c r="G33" s="29">
        <f t="shared" si="8"/>
        <v>-46516.8</v>
      </c>
      <c r="H33" s="29">
        <f t="shared" si="8"/>
        <v>-6371.2</v>
      </c>
      <c r="I33" s="29">
        <f t="shared" si="8"/>
        <v>-50120.4</v>
      </c>
      <c r="J33" s="29">
        <f t="shared" si="8"/>
        <v>-27526.4</v>
      </c>
      <c r="K33" s="29">
        <f t="shared" si="8"/>
        <v>-19179.6</v>
      </c>
      <c r="L33" s="29">
        <f t="shared" si="8"/>
        <v>-12469.6</v>
      </c>
      <c r="M33" s="29">
        <f t="shared" si="8"/>
        <v>-15136</v>
      </c>
      <c r="N33" s="29">
        <f t="shared" si="8"/>
        <v>-10582</v>
      </c>
      <c r="O33" s="29">
        <f t="shared" si="8"/>
        <v>-317495.19999999995</v>
      </c>
    </row>
    <row r="34" spans="1:26" ht="18.75" customHeight="1">
      <c r="A34" s="27" t="s">
        <v>39</v>
      </c>
      <c r="B34" s="16">
        <f>ROUND((-B9)*$G$3,2)</f>
        <v>-38781.6</v>
      </c>
      <c r="C34" s="16">
        <f aca="true" t="shared" si="9" ref="C34:N34">ROUND((-C9)*$G$3,2)</f>
        <v>-37136</v>
      </c>
      <c r="D34" s="16">
        <f t="shared" si="9"/>
        <v>-23060.4</v>
      </c>
      <c r="E34" s="16">
        <f t="shared" si="9"/>
        <v>-7559.2</v>
      </c>
      <c r="F34" s="16">
        <f t="shared" si="9"/>
        <v>-23056</v>
      </c>
      <c r="G34" s="16">
        <f t="shared" si="9"/>
        <v>-46516.8</v>
      </c>
      <c r="H34" s="16">
        <f t="shared" si="9"/>
        <v>-6371.2</v>
      </c>
      <c r="I34" s="16">
        <f t="shared" si="9"/>
        <v>-50120.4</v>
      </c>
      <c r="J34" s="16">
        <f t="shared" si="9"/>
        <v>-27526.4</v>
      </c>
      <c r="K34" s="16">
        <f t="shared" si="9"/>
        <v>-19179.6</v>
      </c>
      <c r="L34" s="16">
        <f t="shared" si="9"/>
        <v>-12469.6</v>
      </c>
      <c r="M34" s="16">
        <f t="shared" si="9"/>
        <v>-15136</v>
      </c>
      <c r="N34" s="16">
        <f t="shared" si="9"/>
        <v>-10582</v>
      </c>
      <c r="O34" s="30">
        <f aca="true" t="shared" si="10" ref="O34:O56">SUM(B34:N34)</f>
        <v>-317495.19999999995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-1386000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-1386000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911890.5500000002</v>
      </c>
      <c r="C54" s="34">
        <f aca="true" t="shared" si="13" ref="C54:N54">+C20+C32</f>
        <v>653012.3300000001</v>
      </c>
      <c r="D54" s="34">
        <f t="shared" si="13"/>
        <v>599932.0900000001</v>
      </c>
      <c r="E54" s="34">
        <f t="shared" si="13"/>
        <v>183368.01999999993</v>
      </c>
      <c r="F54" s="34">
        <f t="shared" si="13"/>
        <v>599176.64</v>
      </c>
      <c r="G54" s="34">
        <f t="shared" si="13"/>
        <v>805088.4199999999</v>
      </c>
      <c r="H54" s="34">
        <f t="shared" si="13"/>
        <v>165615.54999999993</v>
      </c>
      <c r="I54" s="34">
        <f t="shared" si="13"/>
        <v>610676</v>
      </c>
      <c r="J54" s="34">
        <f t="shared" si="13"/>
        <v>543721.3</v>
      </c>
      <c r="K54" s="34">
        <f t="shared" si="13"/>
        <v>48760.57000000018</v>
      </c>
      <c r="L54" s="34">
        <f t="shared" si="13"/>
        <v>57878.29000000004</v>
      </c>
      <c r="M54" s="34">
        <f t="shared" si="13"/>
        <v>354486.1800000001</v>
      </c>
      <c r="N54" s="34">
        <f t="shared" si="13"/>
        <v>179098.08</v>
      </c>
      <c r="O54" s="34">
        <f>SUM(B54:N54)</f>
        <v>5712704.0200000005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911890.54</v>
      </c>
      <c r="C60" s="42">
        <f t="shared" si="14"/>
        <v>653012.3300000001</v>
      </c>
      <c r="D60" s="42">
        <f t="shared" si="14"/>
        <v>599932.08</v>
      </c>
      <c r="E60" s="42">
        <f t="shared" si="14"/>
        <v>183368.01</v>
      </c>
      <c r="F60" s="42">
        <f t="shared" si="14"/>
        <v>599176.64</v>
      </c>
      <c r="G60" s="42">
        <f t="shared" si="14"/>
        <v>805088.43</v>
      </c>
      <c r="H60" s="42">
        <f t="shared" si="14"/>
        <v>165615.54</v>
      </c>
      <c r="I60" s="42">
        <f t="shared" si="14"/>
        <v>610676</v>
      </c>
      <c r="J60" s="42">
        <f t="shared" si="14"/>
        <v>543721.29</v>
      </c>
      <c r="K60" s="42">
        <f t="shared" si="14"/>
        <v>48760.57</v>
      </c>
      <c r="L60" s="42">
        <f t="shared" si="14"/>
        <v>57878.29</v>
      </c>
      <c r="M60" s="42">
        <f t="shared" si="14"/>
        <v>354486.17</v>
      </c>
      <c r="N60" s="42">
        <f t="shared" si="14"/>
        <v>179098.08</v>
      </c>
      <c r="O60" s="34">
        <f t="shared" si="14"/>
        <v>5712703.970000001</v>
      </c>
      <c r="Q60"/>
    </row>
    <row r="61" spans="1:18" ht="18.75" customHeight="1">
      <c r="A61" s="26" t="s">
        <v>54</v>
      </c>
      <c r="B61" s="42">
        <v>753937.73</v>
      </c>
      <c r="C61" s="42">
        <v>465885.03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1219822.76</v>
      </c>
      <c r="P61"/>
      <c r="Q61"/>
      <c r="R61" s="41"/>
    </row>
    <row r="62" spans="1:16" ht="18.75" customHeight="1">
      <c r="A62" s="26" t="s">
        <v>55</v>
      </c>
      <c r="B62" s="42">
        <v>157952.81</v>
      </c>
      <c r="C62" s="42">
        <v>187127.3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345080.11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599932.08</v>
      </c>
      <c r="E63" s="43">
        <v>0</v>
      </c>
      <c r="F63" s="43">
        <v>0</v>
      </c>
      <c r="G63" s="43">
        <v>0</v>
      </c>
      <c r="H63" s="42">
        <v>165615.54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765547.62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183368.01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183368.01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599176.64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599176.64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805088.43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805088.43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610676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610676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543721.29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543721.29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48760.57</v>
      </c>
      <c r="L69" s="29">
        <v>57878.29</v>
      </c>
      <c r="M69" s="43">
        <v>0</v>
      </c>
      <c r="N69" s="43">
        <v>0</v>
      </c>
      <c r="O69" s="34">
        <f t="shared" si="15"/>
        <v>106638.86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354486.17</v>
      </c>
      <c r="N70" s="43">
        <v>0</v>
      </c>
      <c r="O70" s="34">
        <f t="shared" si="15"/>
        <v>354486.17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179098.08</v>
      </c>
      <c r="O71" s="46">
        <f t="shared" si="15"/>
        <v>179098.08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2024-01-24T23:51:48Z</dcterms:modified>
  <cp:category/>
  <cp:version/>
  <cp:contentType/>
  <cp:contentStatus/>
</cp:coreProperties>
</file>