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<sst xmlns="http://schemas.openxmlformats.org/spreadsheetml/2006/main" count="89" uniqueCount="86">
  <si>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</si>
  <si>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</si>
  <si>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</si>
  <si>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</si>
  <si>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</si>
  <si>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</si>
  <si>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</si>
  <si>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</si>
  <si>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</si>
  <si>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</si>
  <si>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</si>
  <si>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</si>
  <si>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</si>
  <si>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</si>
  <si>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</si>
  <si>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</si>
  <si>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</si>
  <si>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</si>
  <si>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</si>
  <si>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</si>
  <si>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</si>
  <si>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</si>
  <si>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</si>
  <si>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</si>
  <si>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</si>
  <si>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</si>
  <si>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</si>
  <si>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</si>
  <si>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</si>
  <si>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</si>
  <si>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</si>
  <si>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</si>
  <si>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</si>
  <si>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</si>
  <si>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</si>
  <si>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</si>
  <si>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</si>
  <si>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</si>
  <si>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</si>
  <si>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</si>
  <si>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</si>
  <si>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</si>
  <si>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</si>
  <si>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</si>
  <si>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</si>
  <si>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</si>
  <si>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</si>
  <si>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</si>
  <si>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</si>
  <si>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</si>
  <si>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</si>
  <si>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</si>
  <si>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</si>
  <si>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</si>
  <si>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</si>
  <si>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</si>
  <si>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</si>
  <si>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</si>
  <si>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</si>
  <si>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</si>
  <si>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</si>
  <si>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</si>
  <si>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</si>
  <si>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</si>
  <si>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</si>
  <si>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</si>
  <si>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</si>
  <si>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</si>
  <si>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</si>
  <si>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</si>
  <si>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</si>
  <si>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</si>
  <si>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</si>
  <si>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</si>
  <si>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</si>
  <si>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</si>
  <si>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</si>
  <si>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</si>
  <si>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</si>
  <si>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</si>
  <si>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</si>
  <si>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</si>
  <si>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</si>
  <si>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</si>
  <si>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11/01/24 - VENCIMENTO 18/01/24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</si>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</sst>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339311</v>
      </c>
      <c r="C7" s="9">
        <f t="shared" si="0"/>
        <v>230759</v>
      </c>
      <c r="D7" s="9">
        <f t="shared" si="0"/>
        <v>216982</v>
      </c>
      <c r="E7" s="9">
        <f t="shared" si="0"/>
        <v>59994</v>
      </c>
      <c r="F7" s="9">
        <f t="shared" si="0"/>
        <v>192937</v>
      </c>
      <c r="G7" s="9">
        <f t="shared" si="0"/>
        <v>333887</v>
      </c>
      <c r="H7" s="9">
        <f t="shared" si="0"/>
        <v>44514</v>
      </c>
      <c r="I7" s="9">
        <f t="shared" si="0"/>
        <v>267088</v>
      </c>
      <c r="J7" s="9">
        <f t="shared" si="0"/>
        <v>193056</v>
      </c>
      <c r="K7" s="9">
        <f t="shared" si="0"/>
        <v>303654</v>
      </c>
      <c r="L7" s="9">
        <f t="shared" si="0"/>
        <v>229332</v>
      </c>
      <c r="M7" s="9">
        <f t="shared" si="0"/>
        <v>116673</v>
      </c>
      <c r="N7" s="9">
        <f t="shared" si="0"/>
        <v>77407</v>
      </c>
      <c r="O7" s="9">
        <f t="shared" si="0"/>
        <v>2605594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9650</v>
      </c>
      <c r="C8" s="11">
        <f t="shared" si="1"/>
        <v>9659</v>
      </c>
      <c r="D8" s="11">
        <f t="shared" si="1"/>
        <v>5728</v>
      </c>
      <c r="E8" s="11">
        <f t="shared" si="1"/>
        <v>1928</v>
      </c>
      <c r="F8" s="11">
        <f t="shared" si="1"/>
        <v>6152</v>
      </c>
      <c r="G8" s="11">
        <f t="shared" si="1"/>
        <v>12173</v>
      </c>
      <c r="H8" s="11">
        <f t="shared" si="1"/>
        <v>1749</v>
      </c>
      <c r="I8" s="11">
        <f t="shared" si="1"/>
        <v>13644</v>
      </c>
      <c r="J8" s="11">
        <f t="shared" si="1"/>
        <v>7472</v>
      </c>
      <c r="K8" s="11">
        <f t="shared" si="1"/>
        <v>5121</v>
      </c>
      <c r="L8" s="11">
        <f t="shared" si="1"/>
        <v>3593</v>
      </c>
      <c r="M8" s="11">
        <f t="shared" si="1"/>
        <v>5190</v>
      </c>
      <c r="N8" s="11">
        <f t="shared" si="1"/>
        <v>3475</v>
      </c>
      <c r="O8" s="11">
        <f t="shared" si="1"/>
        <v>85534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9650</v>
      </c>
      <c r="C9" s="11">
        <v>9659</v>
      </c>
      <c r="D9" s="11">
        <v>5728</v>
      </c>
      <c r="E9" s="11">
        <v>1928</v>
      </c>
      <c r="F9" s="11">
        <v>6152</v>
      </c>
      <c r="G9" s="11">
        <v>12173</v>
      </c>
      <c r="H9" s="11">
        <v>1749</v>
      </c>
      <c r="I9" s="11">
        <v>13644</v>
      </c>
      <c r="J9" s="11">
        <v>7472</v>
      </c>
      <c r="K9" s="11">
        <v>5120</v>
      </c>
      <c r="L9" s="11">
        <v>3589</v>
      </c>
      <c r="M9" s="11">
        <v>5190</v>
      </c>
      <c r="N9" s="11">
        <v>3465</v>
      </c>
      <c r="O9" s="11">
        <f>SUM(B9:N9)</f>
        <v>85519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4</v>
      </c>
      <c r="M10" s="13">
        <v>0</v>
      </c>
      <c r="N10" s="13">
        <v>10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329661</v>
      </c>
      <c r="C11" s="13">
        <v>221100</v>
      </c>
      <c r="D11" s="13">
        <v>211254</v>
      </c>
      <c r="E11" s="13">
        <v>58066</v>
      </c>
      <c r="F11" s="13">
        <v>186785</v>
      </c>
      <c r="G11" s="13">
        <v>321714</v>
      </c>
      <c r="H11" s="13">
        <v>42765</v>
      </c>
      <c r="I11" s="13">
        <v>253444</v>
      </c>
      <c r="J11" s="13">
        <v>185584</v>
      </c>
      <c r="K11" s="13">
        <v>298533</v>
      </c>
      <c r="L11" s="13">
        <v>225739</v>
      </c>
      <c r="M11" s="13">
        <v>111483</v>
      </c>
      <c r="N11" s="13">
        <v>73932</v>
      </c>
      <c r="O11" s="11">
        <f>SUM(B11:N11)</f>
        <v>2520060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25992</v>
      </c>
      <c r="C12" s="13">
        <v>21919</v>
      </c>
      <c r="D12" s="13">
        <v>17144</v>
      </c>
      <c r="E12" s="13">
        <v>7053</v>
      </c>
      <c r="F12" s="13">
        <v>18767</v>
      </c>
      <c r="G12" s="13">
        <v>33810</v>
      </c>
      <c r="H12" s="13">
        <v>4595</v>
      </c>
      <c r="I12" s="13">
        <v>26551</v>
      </c>
      <c r="J12" s="13">
        <v>17459</v>
      </c>
      <c r="K12" s="13">
        <v>22337</v>
      </c>
      <c r="L12" s="13">
        <v>16563</v>
      </c>
      <c r="M12" s="13">
        <v>6343</v>
      </c>
      <c r="N12" s="13">
        <v>3452</v>
      </c>
      <c r="O12" s="11">
        <f>SUM(B12:N12)</f>
        <v>221985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303669</v>
      </c>
      <c r="C13" s="15">
        <f t="shared" si="2"/>
        <v>199181</v>
      </c>
      <c r="D13" s="15">
        <f t="shared" si="2"/>
        <v>194110</v>
      </c>
      <c r="E13" s="15">
        <f t="shared" si="2"/>
        <v>51013</v>
      </c>
      <c r="F13" s="15">
        <f t="shared" si="2"/>
        <v>168018</v>
      </c>
      <c r="G13" s="15">
        <f t="shared" si="2"/>
        <v>287904</v>
      </c>
      <c r="H13" s="15">
        <f t="shared" si="2"/>
        <v>38170</v>
      </c>
      <c r="I13" s="15">
        <f t="shared" si="2"/>
        <v>226893</v>
      </c>
      <c r="J13" s="15">
        <f t="shared" si="2"/>
        <v>168125</v>
      </c>
      <c r="K13" s="15">
        <f t="shared" si="2"/>
        <v>276196</v>
      </c>
      <c r="L13" s="15">
        <f t="shared" si="2"/>
        <v>209176</v>
      </c>
      <c r="M13" s="15">
        <f t="shared" si="2"/>
        <v>105140</v>
      </c>
      <c r="N13" s="15">
        <f t="shared" si="2"/>
        <v>70480</v>
      </c>
      <c r="O13" s="11">
        <f>SUM(B13:N13)</f>
        <v>2298075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1.19155921233308</v>
      </c>
      <c r="C18" s="19">
        <v>1.233030370588131</v>
      </c>
      <c r="D18" s="19">
        <v>1.37191219336248</v>
      </c>
      <c r="E18" s="19">
        <v>0.847503543612424</v>
      </c>
      <c r="F18" s="19">
        <v>1.397375232580203</v>
      </c>
      <c r="G18" s="19">
        <v>1.376058870951306</v>
      </c>
      <c r="H18" s="19">
        <v>1.427014914256162</v>
      </c>
      <c r="I18" s="19">
        <v>1.114021970838982</v>
      </c>
      <c r="J18" s="19">
        <v>1.339759353533875</v>
      </c>
      <c r="K18" s="19">
        <v>1.160358506294593</v>
      </c>
      <c r="L18" s="19">
        <v>1.22597969931493</v>
      </c>
      <c r="M18" s="19">
        <v>1.192960313101877</v>
      </c>
      <c r="N18" s="19">
        <v>1.03531447295443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1318399.6299999997</v>
      </c>
      <c r="C20" s="24">
        <f aca="true" t="shared" si="3" ref="C20:O20">SUM(C21:C31)</f>
        <v>935714.99</v>
      </c>
      <c r="D20" s="24">
        <f t="shared" si="3"/>
        <v>845233.3200000001</v>
      </c>
      <c r="E20" s="24">
        <f t="shared" si="3"/>
        <v>253974.92999999996</v>
      </c>
      <c r="F20" s="24">
        <f t="shared" si="3"/>
        <v>904565.46</v>
      </c>
      <c r="G20" s="24">
        <f t="shared" si="3"/>
        <v>1276755.99</v>
      </c>
      <c r="H20" s="24">
        <f t="shared" si="3"/>
        <v>251044.24999999997</v>
      </c>
      <c r="I20" s="24">
        <f t="shared" si="3"/>
        <v>989593.3899999999</v>
      </c>
      <c r="J20" s="24">
        <f t="shared" si="3"/>
        <v>854057.56</v>
      </c>
      <c r="K20" s="24">
        <f t="shared" si="3"/>
        <v>1145737.05</v>
      </c>
      <c r="L20" s="24">
        <f t="shared" si="3"/>
        <v>1047441.18</v>
      </c>
      <c r="M20" s="24">
        <f t="shared" si="3"/>
        <v>580863.1500000001</v>
      </c>
      <c r="N20" s="24">
        <f t="shared" si="3"/>
        <v>299879.1</v>
      </c>
      <c r="O20" s="24">
        <f t="shared" si="3"/>
        <v>10703260.000000002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1001646.07</v>
      </c>
      <c r="C21" s="28">
        <f aca="true" t="shared" si="4" ref="C21:N21">ROUND((C15+C16)*C7,2)</f>
        <v>703722.65</v>
      </c>
      <c r="D21" s="28">
        <f t="shared" si="4"/>
        <v>580318.36</v>
      </c>
      <c r="E21" s="28">
        <f t="shared" si="4"/>
        <v>274112.59</v>
      </c>
      <c r="F21" s="28">
        <f t="shared" si="4"/>
        <v>598085.41</v>
      </c>
      <c r="G21" s="28">
        <f t="shared" si="4"/>
        <v>851612.18</v>
      </c>
      <c r="H21" s="28">
        <f t="shared" si="4"/>
        <v>152442.64</v>
      </c>
      <c r="I21" s="28">
        <f t="shared" si="4"/>
        <v>808769.17</v>
      </c>
      <c r="J21" s="28">
        <f t="shared" si="4"/>
        <v>587990.66</v>
      </c>
      <c r="K21" s="28">
        <f t="shared" si="4"/>
        <v>874189.5</v>
      </c>
      <c r="L21" s="28">
        <f t="shared" si="4"/>
        <v>751750.3</v>
      </c>
      <c r="M21" s="28">
        <f t="shared" si="4"/>
        <v>441315.62</v>
      </c>
      <c r="N21" s="28">
        <f t="shared" si="4"/>
        <v>264476.5</v>
      </c>
      <c r="O21" s="28">
        <f aca="true" t="shared" si="5" ref="O21:O29">SUM(B21:N21)</f>
        <v>7890431.65</v>
      </c>
    </row>
    <row r="22" spans="1:23" ht="18.75" customHeight="1">
      <c r="A22" s="26" t="s">
        <v>33</v>
      </c>
      <c r="B22" s="28">
        <f>IF(B18&lt;&gt;0,ROUND((B18-1)*B21,2),0)</f>
        <v>191874.53</v>
      </c>
      <c r="C22" s="28">
        <f aca="true" t="shared" si="6" ref="C22:N22">IF(C18&lt;&gt;0,ROUND((C18-1)*C21,2),0)</f>
        <v>163988.75</v>
      </c>
      <c r="D22" s="28">
        <f t="shared" si="6"/>
        <v>215827.47</v>
      </c>
      <c r="E22" s="28">
        <f t="shared" si="6"/>
        <v>-41801.2</v>
      </c>
      <c r="F22" s="28">
        <f t="shared" si="6"/>
        <v>237664.33</v>
      </c>
      <c r="G22" s="28">
        <f t="shared" si="6"/>
        <v>320256.31</v>
      </c>
      <c r="H22" s="28">
        <f t="shared" si="6"/>
        <v>65095.28</v>
      </c>
      <c r="I22" s="28">
        <f t="shared" si="6"/>
        <v>92217.45</v>
      </c>
      <c r="J22" s="28">
        <f t="shared" si="6"/>
        <v>199775.33</v>
      </c>
      <c r="K22" s="28">
        <f t="shared" si="6"/>
        <v>140183.72</v>
      </c>
      <c r="L22" s="28">
        <f t="shared" si="6"/>
        <v>169880.31</v>
      </c>
      <c r="M22" s="28">
        <f t="shared" si="6"/>
        <v>85156.4</v>
      </c>
      <c r="N22" s="28">
        <f t="shared" si="6"/>
        <v>9339.85</v>
      </c>
      <c r="O22" s="28">
        <f t="shared" si="5"/>
        <v>1849458.53</v>
      </c>
      <c r="W22" s="51"/>
    </row>
    <row r="23" spans="1:15" ht="18.75" customHeight="1">
      <c r="A23" s="26" t="s">
        <v>34</v>
      </c>
      <c r="B23" s="28">
        <v>60645.88</v>
      </c>
      <c r="C23" s="28">
        <v>39597.62</v>
      </c>
      <c r="D23" s="28">
        <v>29728.77</v>
      </c>
      <c r="E23" s="28">
        <v>10547.96</v>
      </c>
      <c r="F23" s="28">
        <v>38601.57</v>
      </c>
      <c r="G23" s="28">
        <v>58857.43</v>
      </c>
      <c r="H23" s="28">
        <v>7300.75</v>
      </c>
      <c r="I23" s="28">
        <v>42221.06</v>
      </c>
      <c r="J23" s="28">
        <v>36997.28</v>
      </c>
      <c r="K23" s="28">
        <v>52840.67</v>
      </c>
      <c r="L23" s="28">
        <v>51311.6</v>
      </c>
      <c r="M23" s="28">
        <v>22516.42</v>
      </c>
      <c r="N23" s="28">
        <v>15205.77</v>
      </c>
      <c r="O23" s="28">
        <f t="shared" si="5"/>
        <v>466372.78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1138.2</v>
      </c>
      <c r="C26" s="28">
        <v>822.34</v>
      </c>
      <c r="D26" s="28">
        <v>748.82</v>
      </c>
      <c r="E26" s="28">
        <v>220.56</v>
      </c>
      <c r="F26" s="28">
        <v>792.39</v>
      </c>
      <c r="G26" s="28">
        <v>1113.7</v>
      </c>
      <c r="H26" s="28">
        <v>204.22</v>
      </c>
      <c r="I26" s="28">
        <v>855.01</v>
      </c>
      <c r="J26" s="28">
        <v>746.1</v>
      </c>
      <c r="K26" s="28">
        <v>996.61</v>
      </c>
      <c r="L26" s="28">
        <v>909.47</v>
      </c>
      <c r="M26" s="28">
        <v>498.3</v>
      </c>
      <c r="N26" s="28">
        <v>266.85</v>
      </c>
      <c r="O26" s="28">
        <f t="shared" si="5"/>
        <v>9312.57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33581.3</v>
      </c>
      <c r="L30" s="28">
        <v>29863.75</v>
      </c>
      <c r="M30" s="28">
        <v>0</v>
      </c>
      <c r="N30" s="28">
        <v>0</v>
      </c>
      <c r="O30" s="28">
        <f>SUM(B30:N30)</f>
        <v>63445.05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-1260308.0699999998</v>
      </c>
      <c r="C32" s="28">
        <f aca="true" t="shared" si="7" ref="C32:O32">+C33+C35+C48+C49+C50+C55-C56</f>
        <v>-912760.9</v>
      </c>
      <c r="D32" s="28">
        <f t="shared" si="7"/>
        <v>-25203.2</v>
      </c>
      <c r="E32" s="28">
        <f t="shared" si="7"/>
        <v>-8483.2</v>
      </c>
      <c r="F32" s="28">
        <f t="shared" si="7"/>
        <v>-27068.8</v>
      </c>
      <c r="G32" s="28">
        <f t="shared" si="7"/>
        <v>-53561.2</v>
      </c>
      <c r="H32" s="28">
        <f t="shared" si="7"/>
        <v>-7695.6</v>
      </c>
      <c r="I32" s="28">
        <f t="shared" si="7"/>
        <v>-60033.6</v>
      </c>
      <c r="J32" s="28">
        <f t="shared" si="7"/>
        <v>-32876.8</v>
      </c>
      <c r="K32" s="28">
        <f t="shared" si="7"/>
        <v>-22528</v>
      </c>
      <c r="L32" s="28">
        <f t="shared" si="7"/>
        <v>-15791.6</v>
      </c>
      <c r="M32" s="28">
        <f t="shared" si="7"/>
        <v>-22836</v>
      </c>
      <c r="N32" s="28">
        <f t="shared" si="7"/>
        <v>-15246</v>
      </c>
      <c r="O32" s="28">
        <f t="shared" si="7"/>
        <v>-2464392.9699999997</v>
      </c>
    </row>
    <row r="33" spans="1:15" ht="18.75" customHeight="1">
      <c r="A33" s="26" t="s">
        <v>38</v>
      </c>
      <c r="B33" s="29">
        <f>+B34</f>
        <v>-42460</v>
      </c>
      <c r="C33" s="29">
        <f>+C34</f>
        <v>-42499.6</v>
      </c>
      <c r="D33" s="29">
        <f aca="true" t="shared" si="8" ref="D33:O33">+D34</f>
        <v>-25203.2</v>
      </c>
      <c r="E33" s="29">
        <f t="shared" si="8"/>
        <v>-8483.2</v>
      </c>
      <c r="F33" s="29">
        <f t="shared" si="8"/>
        <v>-27068.8</v>
      </c>
      <c r="G33" s="29">
        <f t="shared" si="8"/>
        <v>-53561.2</v>
      </c>
      <c r="H33" s="29">
        <f t="shared" si="8"/>
        <v>-7695.6</v>
      </c>
      <c r="I33" s="29">
        <f t="shared" si="8"/>
        <v>-60033.6</v>
      </c>
      <c r="J33" s="29">
        <f t="shared" si="8"/>
        <v>-32876.8</v>
      </c>
      <c r="K33" s="29">
        <f t="shared" si="8"/>
        <v>-22528</v>
      </c>
      <c r="L33" s="29">
        <f t="shared" si="8"/>
        <v>-15791.6</v>
      </c>
      <c r="M33" s="29">
        <f t="shared" si="8"/>
        <v>-22836</v>
      </c>
      <c r="N33" s="29">
        <f t="shared" si="8"/>
        <v>-15246</v>
      </c>
      <c r="O33" s="29">
        <f t="shared" si="8"/>
        <v>-376283.6</v>
      </c>
    </row>
    <row r="34" spans="1:26" ht="18.75" customHeight="1">
      <c r="A34" s="27" t="s">
        <v>39</v>
      </c>
      <c r="B34" s="16">
        <f>ROUND((-B9)*$G$3,2)</f>
        <v>-42460</v>
      </c>
      <c r="C34" s="16">
        <f aca="true" t="shared" si="9" ref="C34:N34">ROUND((-C9)*$G$3,2)</f>
        <v>-42499.6</v>
      </c>
      <c r="D34" s="16">
        <f t="shared" si="9"/>
        <v>-25203.2</v>
      </c>
      <c r="E34" s="16">
        <f t="shared" si="9"/>
        <v>-8483.2</v>
      </c>
      <c r="F34" s="16">
        <f t="shared" si="9"/>
        <v>-27068.8</v>
      </c>
      <c r="G34" s="16">
        <f t="shared" si="9"/>
        <v>-53561.2</v>
      </c>
      <c r="H34" s="16">
        <f t="shared" si="9"/>
        <v>-7695.6</v>
      </c>
      <c r="I34" s="16">
        <f t="shared" si="9"/>
        <v>-60033.6</v>
      </c>
      <c r="J34" s="16">
        <f t="shared" si="9"/>
        <v>-32876.8</v>
      </c>
      <c r="K34" s="16">
        <f t="shared" si="9"/>
        <v>-22528</v>
      </c>
      <c r="L34" s="16">
        <f t="shared" si="9"/>
        <v>-15791.6</v>
      </c>
      <c r="M34" s="16">
        <f t="shared" si="9"/>
        <v>-22836</v>
      </c>
      <c r="N34" s="16">
        <f t="shared" si="9"/>
        <v>-15246</v>
      </c>
      <c r="O34" s="30">
        <f aca="true" t="shared" si="10" ref="O34:O56">SUM(B34:N34)</f>
        <v>-376283.6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-1260000</v>
      </c>
      <c r="C35" s="29">
        <f aca="true" t="shared" si="11" ref="C35:O35">SUM(C36:C46)</f>
        <v>-931500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-2191500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58091.55999999982</v>
      </c>
      <c r="C54" s="34">
        <f aca="true" t="shared" si="13" ref="C54:N54">+C20+C32</f>
        <v>22954.089999999967</v>
      </c>
      <c r="D54" s="34">
        <f t="shared" si="13"/>
        <v>820030.1200000001</v>
      </c>
      <c r="E54" s="34">
        <f t="shared" si="13"/>
        <v>245491.72999999995</v>
      </c>
      <c r="F54" s="34">
        <f t="shared" si="13"/>
        <v>877496.6599999999</v>
      </c>
      <c r="G54" s="34">
        <f t="shared" si="13"/>
        <v>1223194.79</v>
      </c>
      <c r="H54" s="34">
        <f t="shared" si="13"/>
        <v>243348.64999999997</v>
      </c>
      <c r="I54" s="34">
        <f t="shared" si="13"/>
        <v>929559.7899999999</v>
      </c>
      <c r="J54" s="34">
        <f t="shared" si="13"/>
        <v>821180.76</v>
      </c>
      <c r="K54" s="34">
        <f t="shared" si="13"/>
        <v>1123209.05</v>
      </c>
      <c r="L54" s="34">
        <f t="shared" si="13"/>
        <v>1031649.5800000001</v>
      </c>
      <c r="M54" s="34">
        <f t="shared" si="13"/>
        <v>558027.1500000001</v>
      </c>
      <c r="N54" s="34">
        <f t="shared" si="13"/>
        <v>284633.1</v>
      </c>
      <c r="O54" s="34">
        <f>SUM(B54:N54)</f>
        <v>8238867.029999999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-91694.95</v>
      </c>
      <c r="C55" s="31">
        <v>-130045.47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-221740.41999999998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-133846.88</v>
      </c>
      <c r="C56" s="31">
        <v>-191284.17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-325131.05000000005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58091.56</v>
      </c>
      <c r="C60" s="42">
        <f t="shared" si="14"/>
        <v>22954.09</v>
      </c>
      <c r="D60" s="42">
        <f t="shared" si="14"/>
        <v>820030.12</v>
      </c>
      <c r="E60" s="42">
        <f t="shared" si="14"/>
        <v>245491.73</v>
      </c>
      <c r="F60" s="42">
        <f t="shared" si="14"/>
        <v>877496.65</v>
      </c>
      <c r="G60" s="42">
        <f t="shared" si="14"/>
        <v>1223194.8</v>
      </c>
      <c r="H60" s="42">
        <f t="shared" si="14"/>
        <v>243348.66</v>
      </c>
      <c r="I60" s="42">
        <f t="shared" si="14"/>
        <v>929559.8</v>
      </c>
      <c r="J60" s="42">
        <f t="shared" si="14"/>
        <v>821180.76</v>
      </c>
      <c r="K60" s="42">
        <f t="shared" si="14"/>
        <v>1123209.05</v>
      </c>
      <c r="L60" s="42">
        <f t="shared" si="14"/>
        <v>1031649.57</v>
      </c>
      <c r="M60" s="42">
        <f t="shared" si="14"/>
        <v>558027.15</v>
      </c>
      <c r="N60" s="42">
        <f t="shared" si="14"/>
        <v>284633.09</v>
      </c>
      <c r="O60" s="34">
        <f t="shared" si="14"/>
        <v>8238867.03</v>
      </c>
      <c r="Q60"/>
    </row>
    <row r="61" spans="1:18" ht="18.75" customHeight="1">
      <c r="A61" s="26" t="s">
        <v>54</v>
      </c>
      <c r="B61" s="42">
        <v>58091.56</v>
      </c>
      <c r="C61" s="42">
        <v>22954.09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81045.65</v>
      </c>
      <c r="P61"/>
      <c r="Q61"/>
      <c r="R61" s="41"/>
    </row>
    <row r="62" spans="1:16" ht="18.75" customHeight="1">
      <c r="A62" s="26" t="s">
        <v>55</v>
      </c>
      <c r="B62" s="42">
        <v>0</v>
      </c>
      <c r="C62" s="42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0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820030.12</v>
      </c>
      <c r="E63" s="43">
        <v>0</v>
      </c>
      <c r="F63" s="43">
        <v>0</v>
      </c>
      <c r="G63" s="43">
        <v>0</v>
      </c>
      <c r="H63" s="42">
        <v>243348.66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1063378.78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245491.73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245491.73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877496.65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877496.65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1223194.8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1223194.8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929559.8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929559.8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821180.76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821180.76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1123209.05</v>
      </c>
      <c r="L69" s="29">
        <v>1031649.57</v>
      </c>
      <c r="M69" s="43">
        <v>0</v>
      </c>
      <c r="N69" s="43">
        <v>0</v>
      </c>
      <c r="O69" s="34">
        <f t="shared" si="15"/>
        <v>2154858.62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558027.15</v>
      </c>
      <c r="N70" s="43">
        <v>0</v>
      </c>
      <c r="O70" s="34">
        <f t="shared" si="15"/>
        <v>558027.15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284633.09</v>
      </c>
      <c r="O71" s="46">
        <f t="shared" si="15"/>
        <v>284633.09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2024-01-18T13:29:18Z</dcterms:modified>
  <cp:category/>
  <cp:version/>
  <cp:contentType/>
  <cp:contentStatus/>
</cp:coreProperties>
</file>