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<sst xmlns="http://schemas.openxmlformats.org/spreadsheetml/2006/main" count="89" uniqueCount="86">
  <si>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</si>
  <si>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</si>
  <si>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</si>
  <si>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</si>
  <si>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</si>
  <si>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</si>
  <si>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</si>
  <si>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</si>
  <si>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</si>
  <si>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</si>
  <si>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</si>
  <si>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</si>
  <si>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</si>
  <si>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</si>
  <si>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</si>
  <si>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</si>
  <si>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</si>
  <si>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</si>
  <si>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</si>
  <si>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</si>
  <si>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</si>
  <si>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</si>
  <si>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</si>
  <si>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</si>
  <si>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</si>
  <si>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</si>
  <si>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</si>
  <si>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</si>
  <si>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</si>
  <si>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</si>
  <si>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</si>
  <si>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</si>
  <si>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</si>
  <si>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</si>
  <si>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</si>
  <si>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</si>
  <si>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</si>
  <si>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</si>
  <si>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</si>
  <si>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</si>
  <si>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</si>
  <si>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</si>
  <si>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</si>
  <si>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</si>
  <si>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</si>
  <si>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</si>
  <si>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</si>
  <si>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</si>
  <si>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</si>
  <si>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</si>
  <si>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</si>
  <si>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</si>
  <si>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</si>
  <si>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</si>
  <si>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</si>
  <si>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</si>
  <si>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</si>
  <si>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</si>
  <si>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</si>
  <si>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</si>
  <si>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</si>
  <si>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</si>
  <si>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</si>
  <si>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</si>
  <si>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</si>
  <si>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</si>
  <si>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</si>
  <si>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</si>
  <si>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</si>
  <si>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</si>
  <si>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</si>
  <si>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</si>
  <si>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</si>
  <si>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</si>
  <si>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</si>
  <si>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</si>
  <si>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</si>
  <si>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</si>
  <si>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</si>
  <si>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</si>
  <si>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</si>
  <si>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</si>
  <si>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</si>
  <si>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</si>
  <si>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09/01/24 - VENCIMENTO 16/01/24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</si>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</sst>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340244</v>
      </c>
      <c r="C7" s="9">
        <f t="shared" si="0"/>
        <v>226503</v>
      </c>
      <c r="D7" s="9">
        <f t="shared" si="0"/>
        <v>214839</v>
      </c>
      <c r="E7" s="9">
        <f t="shared" si="0"/>
        <v>61014</v>
      </c>
      <c r="F7" s="9">
        <f t="shared" si="0"/>
        <v>194367</v>
      </c>
      <c r="G7" s="9">
        <f t="shared" si="0"/>
        <v>328845</v>
      </c>
      <c r="H7" s="9">
        <f t="shared" si="0"/>
        <v>43236</v>
      </c>
      <c r="I7" s="9">
        <f t="shared" si="0"/>
        <v>266355</v>
      </c>
      <c r="J7" s="9">
        <f t="shared" si="0"/>
        <v>194367</v>
      </c>
      <c r="K7" s="9">
        <f t="shared" si="0"/>
        <v>302133</v>
      </c>
      <c r="L7" s="9">
        <f t="shared" si="0"/>
        <v>224710</v>
      </c>
      <c r="M7" s="9">
        <f t="shared" si="0"/>
        <v>115141</v>
      </c>
      <c r="N7" s="9">
        <f t="shared" si="0"/>
        <v>75475</v>
      </c>
      <c r="O7" s="9">
        <f t="shared" si="0"/>
        <v>2587229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10127</v>
      </c>
      <c r="C8" s="11">
        <f t="shared" si="1"/>
        <v>9802</v>
      </c>
      <c r="D8" s="11">
        <f t="shared" si="1"/>
        <v>5979</v>
      </c>
      <c r="E8" s="11">
        <f t="shared" si="1"/>
        <v>2130</v>
      </c>
      <c r="F8" s="11">
        <f t="shared" si="1"/>
        <v>6420</v>
      </c>
      <c r="G8" s="11">
        <f t="shared" si="1"/>
        <v>12503</v>
      </c>
      <c r="H8" s="11">
        <f t="shared" si="1"/>
        <v>1838</v>
      </c>
      <c r="I8" s="11">
        <f t="shared" si="1"/>
        <v>14549</v>
      </c>
      <c r="J8" s="11">
        <f t="shared" si="1"/>
        <v>8005</v>
      </c>
      <c r="K8" s="11">
        <f t="shared" si="1"/>
        <v>5379</v>
      </c>
      <c r="L8" s="11">
        <f t="shared" si="1"/>
        <v>3735</v>
      </c>
      <c r="M8" s="11">
        <f t="shared" si="1"/>
        <v>5309</v>
      </c>
      <c r="N8" s="11">
        <f t="shared" si="1"/>
        <v>3602</v>
      </c>
      <c r="O8" s="11">
        <f t="shared" si="1"/>
        <v>89378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10127</v>
      </c>
      <c r="C9" s="11">
        <v>9802</v>
      </c>
      <c r="D9" s="11">
        <v>5979</v>
      </c>
      <c r="E9" s="11">
        <v>2130</v>
      </c>
      <c r="F9" s="11">
        <v>6420</v>
      </c>
      <c r="G9" s="11">
        <v>12503</v>
      </c>
      <c r="H9" s="11">
        <v>1838</v>
      </c>
      <c r="I9" s="11">
        <v>14549</v>
      </c>
      <c r="J9" s="11">
        <v>8005</v>
      </c>
      <c r="K9" s="11">
        <v>5379</v>
      </c>
      <c r="L9" s="11">
        <v>3731</v>
      </c>
      <c r="M9" s="11">
        <v>5309</v>
      </c>
      <c r="N9" s="11">
        <v>3583</v>
      </c>
      <c r="O9" s="11">
        <f>SUM(B9:N9)</f>
        <v>89355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4</v>
      </c>
      <c r="M10" s="13">
        <v>0</v>
      </c>
      <c r="N10" s="13">
        <v>19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330117</v>
      </c>
      <c r="C11" s="13">
        <v>216701</v>
      </c>
      <c r="D11" s="13">
        <v>208860</v>
      </c>
      <c r="E11" s="13">
        <v>58884</v>
      </c>
      <c r="F11" s="13">
        <v>187947</v>
      </c>
      <c r="G11" s="13">
        <v>316342</v>
      </c>
      <c r="H11" s="13">
        <v>41398</v>
      </c>
      <c r="I11" s="13">
        <v>251806</v>
      </c>
      <c r="J11" s="13">
        <v>186362</v>
      </c>
      <c r="K11" s="13">
        <v>296754</v>
      </c>
      <c r="L11" s="13">
        <v>220975</v>
      </c>
      <c r="M11" s="13">
        <v>109832</v>
      </c>
      <c r="N11" s="13">
        <v>71873</v>
      </c>
      <c r="O11" s="11">
        <f>SUM(B11:N11)</f>
        <v>2497851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27468</v>
      </c>
      <c r="C12" s="13">
        <v>22336</v>
      </c>
      <c r="D12" s="13">
        <v>18080</v>
      </c>
      <c r="E12" s="13">
        <v>7354</v>
      </c>
      <c r="F12" s="13">
        <v>20005</v>
      </c>
      <c r="G12" s="13">
        <v>35120</v>
      </c>
      <c r="H12" s="13">
        <v>4856</v>
      </c>
      <c r="I12" s="13">
        <v>27418</v>
      </c>
      <c r="J12" s="13">
        <v>18457</v>
      </c>
      <c r="K12" s="13">
        <v>23446</v>
      </c>
      <c r="L12" s="13">
        <v>16980</v>
      </c>
      <c r="M12" s="13">
        <v>6435</v>
      </c>
      <c r="N12" s="13">
        <v>3426</v>
      </c>
      <c r="O12" s="11">
        <f>SUM(B12:N12)</f>
        <v>231381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302649</v>
      </c>
      <c r="C13" s="15">
        <f t="shared" si="2"/>
        <v>194365</v>
      </c>
      <c r="D13" s="15">
        <f t="shared" si="2"/>
        <v>190780</v>
      </c>
      <c r="E13" s="15">
        <f t="shared" si="2"/>
        <v>51530</v>
      </c>
      <c r="F13" s="15">
        <f t="shared" si="2"/>
        <v>167942</v>
      </c>
      <c r="G13" s="15">
        <f t="shared" si="2"/>
        <v>281222</v>
      </c>
      <c r="H13" s="15">
        <f t="shared" si="2"/>
        <v>36542</v>
      </c>
      <c r="I13" s="15">
        <f t="shared" si="2"/>
        <v>224388</v>
      </c>
      <c r="J13" s="15">
        <f t="shared" si="2"/>
        <v>167905</v>
      </c>
      <c r="K13" s="15">
        <f t="shared" si="2"/>
        <v>273308</v>
      </c>
      <c r="L13" s="15">
        <f t="shared" si="2"/>
        <v>203995</v>
      </c>
      <c r="M13" s="15">
        <f t="shared" si="2"/>
        <v>103397</v>
      </c>
      <c r="N13" s="15">
        <f t="shared" si="2"/>
        <v>68447</v>
      </c>
      <c r="O13" s="11">
        <f>SUM(B13:N13)</f>
        <v>2266470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1.188263294154199</v>
      </c>
      <c r="C18" s="19">
        <v>1.251487686342541</v>
      </c>
      <c r="D18" s="19">
        <v>1.371161002786358</v>
      </c>
      <c r="E18" s="19">
        <v>0.850490419041755</v>
      </c>
      <c r="F18" s="19">
        <v>1.389335369411176</v>
      </c>
      <c r="G18" s="19">
        <v>1.3934612533279</v>
      </c>
      <c r="H18" s="19">
        <v>1.453885182077111</v>
      </c>
      <c r="I18" s="19">
        <v>1.12038350260889</v>
      </c>
      <c r="J18" s="19">
        <v>1.319890026346421</v>
      </c>
      <c r="K18" s="19">
        <v>1.166357014751172</v>
      </c>
      <c r="L18" s="19">
        <v>1.246192869832848</v>
      </c>
      <c r="M18" s="19">
        <v>1.210169364183446</v>
      </c>
      <c r="N18" s="19">
        <v>1.057571999939856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1318069.97</v>
      </c>
      <c r="C20" s="24">
        <f aca="true" t="shared" si="3" ref="C20:O20">SUM(C21:C31)</f>
        <v>932229.3</v>
      </c>
      <c r="D20" s="24">
        <f t="shared" si="3"/>
        <v>836473.7900000002</v>
      </c>
      <c r="E20" s="24">
        <f t="shared" si="3"/>
        <v>258984.69999999992</v>
      </c>
      <c r="F20" s="24">
        <f t="shared" si="3"/>
        <v>905023.41</v>
      </c>
      <c r="G20" s="24">
        <f t="shared" si="3"/>
        <v>1273319.8900000001</v>
      </c>
      <c r="H20" s="24">
        <f t="shared" si="3"/>
        <v>248808.14999999997</v>
      </c>
      <c r="I20" s="24">
        <f t="shared" si="3"/>
        <v>992704.1499999999</v>
      </c>
      <c r="J20" s="24">
        <f t="shared" si="3"/>
        <v>846930.41</v>
      </c>
      <c r="K20" s="24">
        <f t="shared" si="3"/>
        <v>1145795.6300000001</v>
      </c>
      <c r="L20" s="24">
        <f t="shared" si="3"/>
        <v>1043160.21</v>
      </c>
      <c r="M20" s="24">
        <f t="shared" si="3"/>
        <v>582521.51</v>
      </c>
      <c r="N20" s="24">
        <f t="shared" si="3"/>
        <v>298524.42000000004</v>
      </c>
      <c r="O20" s="24">
        <f t="shared" si="3"/>
        <v>10682545.540000001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1004400.29</v>
      </c>
      <c r="C21" s="28">
        <f aca="true" t="shared" si="4" ref="C21:N21">ROUND((C15+C16)*C7,2)</f>
        <v>690743.55</v>
      </c>
      <c r="D21" s="28">
        <f t="shared" si="4"/>
        <v>574586.91</v>
      </c>
      <c r="E21" s="28">
        <f t="shared" si="4"/>
        <v>278772.97</v>
      </c>
      <c r="F21" s="28">
        <f t="shared" si="4"/>
        <v>602518.26</v>
      </c>
      <c r="G21" s="28">
        <f t="shared" si="4"/>
        <v>838752.06</v>
      </c>
      <c r="H21" s="28">
        <f t="shared" si="4"/>
        <v>148066.01</v>
      </c>
      <c r="I21" s="28">
        <f t="shared" si="4"/>
        <v>806549.58</v>
      </c>
      <c r="J21" s="28">
        <f t="shared" si="4"/>
        <v>591983.57</v>
      </c>
      <c r="K21" s="28">
        <f t="shared" si="4"/>
        <v>869810.69</v>
      </c>
      <c r="L21" s="28">
        <f t="shared" si="4"/>
        <v>736599.38</v>
      </c>
      <c r="M21" s="28">
        <f t="shared" si="4"/>
        <v>435520.83</v>
      </c>
      <c r="N21" s="28">
        <f t="shared" si="4"/>
        <v>257875.43</v>
      </c>
      <c r="O21" s="28">
        <f aca="true" t="shared" si="5" ref="O21:O29">SUM(B21:N21)</f>
        <v>7836179.53</v>
      </c>
    </row>
    <row r="22" spans="1:23" ht="18.75" customHeight="1">
      <c r="A22" s="26" t="s">
        <v>33</v>
      </c>
      <c r="B22" s="28">
        <f>IF(B18&lt;&gt;0,ROUND((B18-1)*B21,2),0)</f>
        <v>189091.71</v>
      </c>
      <c r="C22" s="28">
        <f aca="true" t="shared" si="6" ref="C22:N22">IF(C18&lt;&gt;0,ROUND((C18-1)*C21,2),0)</f>
        <v>173713.5</v>
      </c>
      <c r="D22" s="28">
        <f t="shared" si="6"/>
        <v>213264.25</v>
      </c>
      <c r="E22" s="28">
        <f t="shared" si="6"/>
        <v>-41679.23</v>
      </c>
      <c r="F22" s="28">
        <f t="shared" si="6"/>
        <v>234581.67</v>
      </c>
      <c r="G22" s="28">
        <f t="shared" si="6"/>
        <v>330016.44</v>
      </c>
      <c r="H22" s="28">
        <f t="shared" si="6"/>
        <v>67204.97</v>
      </c>
      <c r="I22" s="28">
        <f t="shared" si="6"/>
        <v>97095.26</v>
      </c>
      <c r="J22" s="28">
        <f t="shared" si="6"/>
        <v>189369.64</v>
      </c>
      <c r="K22" s="28">
        <f t="shared" si="6"/>
        <v>144699.11</v>
      </c>
      <c r="L22" s="28">
        <f t="shared" si="6"/>
        <v>181345.52</v>
      </c>
      <c r="M22" s="28">
        <f t="shared" si="6"/>
        <v>91533.14</v>
      </c>
      <c r="N22" s="28">
        <f t="shared" si="6"/>
        <v>14846.4</v>
      </c>
      <c r="O22" s="28">
        <f t="shared" si="5"/>
        <v>1885082.3799999997</v>
      </c>
      <c r="W22" s="51"/>
    </row>
    <row r="23" spans="1:15" ht="18.75" customHeight="1">
      <c r="A23" s="26" t="s">
        <v>34</v>
      </c>
      <c r="B23" s="28">
        <v>60342.09</v>
      </c>
      <c r="C23" s="28">
        <v>39366.28</v>
      </c>
      <c r="D23" s="28">
        <v>29269.36</v>
      </c>
      <c r="E23" s="28">
        <v>10769.93</v>
      </c>
      <c r="F23" s="28">
        <v>37706.61</v>
      </c>
      <c r="G23" s="28">
        <v>58521.32</v>
      </c>
      <c r="H23" s="28">
        <v>7331.59</v>
      </c>
      <c r="I23" s="28">
        <v>42668.15</v>
      </c>
      <c r="J23" s="28">
        <v>36285.64</v>
      </c>
      <c r="K23" s="28">
        <v>52739.9</v>
      </c>
      <c r="L23" s="28">
        <v>50719.06</v>
      </c>
      <c r="M23" s="28">
        <v>23590.1</v>
      </c>
      <c r="N23" s="28">
        <v>14948.32</v>
      </c>
      <c r="O23" s="28">
        <f t="shared" si="5"/>
        <v>464258.35000000003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1140.93</v>
      </c>
      <c r="C26" s="28">
        <v>822.34</v>
      </c>
      <c r="D26" s="28">
        <v>743.37</v>
      </c>
      <c r="E26" s="28">
        <v>226.01</v>
      </c>
      <c r="F26" s="28">
        <v>795.11</v>
      </c>
      <c r="G26" s="28">
        <v>1113.7</v>
      </c>
      <c r="H26" s="28">
        <v>204.22</v>
      </c>
      <c r="I26" s="28">
        <v>860.46</v>
      </c>
      <c r="J26" s="28">
        <v>743.37</v>
      </c>
      <c r="K26" s="28">
        <v>999.33</v>
      </c>
      <c r="L26" s="28">
        <v>906.75</v>
      </c>
      <c r="M26" s="28">
        <v>501.03</v>
      </c>
      <c r="N26" s="28">
        <v>264.14</v>
      </c>
      <c r="O26" s="28">
        <f t="shared" si="5"/>
        <v>9320.76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862.92</v>
      </c>
      <c r="L27" s="28">
        <v>753.83</v>
      </c>
      <c r="M27" s="28">
        <v>426.7</v>
      </c>
      <c r="N27" s="28">
        <v>223.57</v>
      </c>
      <c r="O27" s="28">
        <f t="shared" si="5"/>
        <v>7903.92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58091.56</v>
      </c>
      <c r="C29" s="28">
        <v>22954.09</v>
      </c>
      <c r="D29" s="28">
        <v>15884.31</v>
      </c>
      <c r="E29" s="28">
        <v>8833.12</v>
      </c>
      <c r="F29" s="28">
        <v>26690.17</v>
      </c>
      <c r="G29" s="28">
        <v>41850.97</v>
      </c>
      <c r="H29" s="28">
        <v>23991.43</v>
      </c>
      <c r="I29" s="28">
        <v>40978.97</v>
      </c>
      <c r="J29" s="28">
        <v>25818.15</v>
      </c>
      <c r="K29" s="28">
        <v>40915.54</v>
      </c>
      <c r="L29" s="28">
        <v>40850.27</v>
      </c>
      <c r="M29" s="28">
        <v>28980.65</v>
      </c>
      <c r="N29" s="28">
        <v>8492.24</v>
      </c>
      <c r="O29" s="28">
        <f t="shared" si="5"/>
        <v>384331.47000000003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33601.35</v>
      </c>
      <c r="L30" s="28">
        <v>29863.75</v>
      </c>
      <c r="M30" s="28">
        <v>0</v>
      </c>
      <c r="N30" s="28">
        <v>0</v>
      </c>
      <c r="O30" s="28">
        <f>SUM(B30:N30)</f>
        <v>63465.1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-1259978.4100000001</v>
      </c>
      <c r="C32" s="28">
        <f aca="true" t="shared" si="7" ref="C32:O32">+C33+C35+C48+C49+C50+C55-C56</f>
        <v>-909275.2000000001</v>
      </c>
      <c r="D32" s="28">
        <f t="shared" si="7"/>
        <v>-26307.6</v>
      </c>
      <c r="E32" s="28">
        <f t="shared" si="7"/>
        <v>-9372</v>
      </c>
      <c r="F32" s="28">
        <f t="shared" si="7"/>
        <v>-28248</v>
      </c>
      <c r="G32" s="28">
        <f t="shared" si="7"/>
        <v>-55013.2</v>
      </c>
      <c r="H32" s="28">
        <f t="shared" si="7"/>
        <v>-8087.2</v>
      </c>
      <c r="I32" s="28">
        <f t="shared" si="7"/>
        <v>-64015.6</v>
      </c>
      <c r="J32" s="28">
        <f t="shared" si="7"/>
        <v>-35222</v>
      </c>
      <c r="K32" s="28">
        <f t="shared" si="7"/>
        <v>1101332.4</v>
      </c>
      <c r="L32" s="28">
        <f t="shared" si="7"/>
        <v>1018583.6</v>
      </c>
      <c r="M32" s="28">
        <f t="shared" si="7"/>
        <v>-23359.6</v>
      </c>
      <c r="N32" s="28">
        <f t="shared" si="7"/>
        <v>-15942.79</v>
      </c>
      <c r="O32" s="28">
        <f t="shared" si="7"/>
        <v>-314905.60000000003</v>
      </c>
    </row>
    <row r="33" spans="1:15" ht="18.75" customHeight="1">
      <c r="A33" s="26" t="s">
        <v>38</v>
      </c>
      <c r="B33" s="29">
        <f>+B34</f>
        <v>-44558.8</v>
      </c>
      <c r="C33" s="29">
        <f>+C34</f>
        <v>-43128.8</v>
      </c>
      <c r="D33" s="29">
        <f aca="true" t="shared" si="8" ref="D33:O33">+D34</f>
        <v>-26307.6</v>
      </c>
      <c r="E33" s="29">
        <f t="shared" si="8"/>
        <v>-9372</v>
      </c>
      <c r="F33" s="29">
        <f t="shared" si="8"/>
        <v>-28248</v>
      </c>
      <c r="G33" s="29">
        <f t="shared" si="8"/>
        <v>-55013.2</v>
      </c>
      <c r="H33" s="29">
        <f t="shared" si="8"/>
        <v>-8087.2</v>
      </c>
      <c r="I33" s="29">
        <f t="shared" si="8"/>
        <v>-64015.6</v>
      </c>
      <c r="J33" s="29">
        <f t="shared" si="8"/>
        <v>-35222</v>
      </c>
      <c r="K33" s="29">
        <f t="shared" si="8"/>
        <v>-23667.6</v>
      </c>
      <c r="L33" s="29">
        <f t="shared" si="8"/>
        <v>-16416.4</v>
      </c>
      <c r="M33" s="29">
        <f t="shared" si="8"/>
        <v>-23359.6</v>
      </c>
      <c r="N33" s="29">
        <f t="shared" si="8"/>
        <v>-15765.2</v>
      </c>
      <c r="O33" s="29">
        <f t="shared" si="8"/>
        <v>-393162</v>
      </c>
    </row>
    <row r="34" spans="1:26" ht="18.75" customHeight="1">
      <c r="A34" s="27" t="s">
        <v>39</v>
      </c>
      <c r="B34" s="16">
        <f>ROUND((-B9)*$G$3,2)</f>
        <v>-44558.8</v>
      </c>
      <c r="C34" s="16">
        <f aca="true" t="shared" si="9" ref="C34:N34">ROUND((-C9)*$G$3,2)</f>
        <v>-43128.8</v>
      </c>
      <c r="D34" s="16">
        <f t="shared" si="9"/>
        <v>-26307.6</v>
      </c>
      <c r="E34" s="16">
        <f t="shared" si="9"/>
        <v>-9372</v>
      </c>
      <c r="F34" s="16">
        <f t="shared" si="9"/>
        <v>-28248</v>
      </c>
      <c r="G34" s="16">
        <f t="shared" si="9"/>
        <v>-55013.2</v>
      </c>
      <c r="H34" s="16">
        <f t="shared" si="9"/>
        <v>-8087.2</v>
      </c>
      <c r="I34" s="16">
        <f t="shared" si="9"/>
        <v>-64015.6</v>
      </c>
      <c r="J34" s="16">
        <f t="shared" si="9"/>
        <v>-35222</v>
      </c>
      <c r="K34" s="16">
        <f t="shared" si="9"/>
        <v>-23667.6</v>
      </c>
      <c r="L34" s="16">
        <f t="shared" si="9"/>
        <v>-16416.4</v>
      </c>
      <c r="M34" s="16">
        <f t="shared" si="9"/>
        <v>-23359.6</v>
      </c>
      <c r="N34" s="16">
        <f t="shared" si="9"/>
        <v>-15765.2</v>
      </c>
      <c r="O34" s="30">
        <f aca="true" t="shared" si="10" ref="O34:O56">SUM(B34:N34)</f>
        <v>-393162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-1260000</v>
      </c>
      <c r="C35" s="29">
        <f aca="true" t="shared" si="11" ref="C35:O35">SUM(C36:C46)</f>
        <v>-931500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1125000</v>
      </c>
      <c r="L35" s="29">
        <f t="shared" si="11"/>
        <v>1035000</v>
      </c>
      <c r="M35" s="29">
        <f t="shared" si="11"/>
        <v>0</v>
      </c>
      <c r="N35" s="29">
        <f t="shared" si="11"/>
        <v>0</v>
      </c>
      <c r="O35" s="29">
        <f t="shared" si="11"/>
        <v>-31500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2214000</v>
      </c>
      <c r="L41" s="31">
        <v>2025000</v>
      </c>
      <c r="M41" s="31">
        <v>0</v>
      </c>
      <c r="N41" s="31">
        <v>0</v>
      </c>
      <c r="O41" s="31">
        <f t="shared" si="10"/>
        <v>4239000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-1260000</v>
      </c>
      <c r="C42" s="31">
        <v>-931500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-4270500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58091.55999999982</v>
      </c>
      <c r="C54" s="34">
        <f aca="true" t="shared" si="13" ref="C54:N54">+C20+C32</f>
        <v>22954.099999999977</v>
      </c>
      <c r="D54" s="34">
        <f t="shared" si="13"/>
        <v>810166.1900000002</v>
      </c>
      <c r="E54" s="34">
        <f t="shared" si="13"/>
        <v>249612.69999999992</v>
      </c>
      <c r="F54" s="34">
        <f t="shared" si="13"/>
        <v>876775.41</v>
      </c>
      <c r="G54" s="34">
        <f t="shared" si="13"/>
        <v>1218306.6900000002</v>
      </c>
      <c r="H54" s="34">
        <f t="shared" si="13"/>
        <v>240720.94999999995</v>
      </c>
      <c r="I54" s="34">
        <f t="shared" si="13"/>
        <v>928688.5499999999</v>
      </c>
      <c r="J54" s="34">
        <f t="shared" si="13"/>
        <v>811708.41</v>
      </c>
      <c r="K54" s="34">
        <f t="shared" si="13"/>
        <v>2247128.0300000003</v>
      </c>
      <c r="L54" s="34">
        <f t="shared" si="13"/>
        <v>2061743.81</v>
      </c>
      <c r="M54" s="34">
        <f t="shared" si="13"/>
        <v>559161.91</v>
      </c>
      <c r="N54" s="34">
        <f t="shared" si="13"/>
        <v>282581.63000000006</v>
      </c>
      <c r="O54" s="34">
        <f>SUM(B54:N54)</f>
        <v>10367639.940000001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-177.59</v>
      </c>
      <c r="O55" s="16">
        <f t="shared" si="10"/>
        <v>-177.59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-44580.39</v>
      </c>
      <c r="C56" s="31">
        <v>-65353.6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-109933.98999999999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58091.56</v>
      </c>
      <c r="C60" s="42">
        <f t="shared" si="14"/>
        <v>22954.09</v>
      </c>
      <c r="D60" s="42">
        <f t="shared" si="14"/>
        <v>810166.19</v>
      </c>
      <c r="E60" s="42">
        <f t="shared" si="14"/>
        <v>249612.7</v>
      </c>
      <c r="F60" s="42">
        <f t="shared" si="14"/>
        <v>876775.41</v>
      </c>
      <c r="G60" s="42">
        <f t="shared" si="14"/>
        <v>1218306.68</v>
      </c>
      <c r="H60" s="42">
        <f t="shared" si="14"/>
        <v>240720.94</v>
      </c>
      <c r="I60" s="42">
        <f t="shared" si="14"/>
        <v>928688.55</v>
      </c>
      <c r="J60" s="42">
        <f t="shared" si="14"/>
        <v>811708.41</v>
      </c>
      <c r="K60" s="42">
        <f t="shared" si="14"/>
        <v>2247128.03</v>
      </c>
      <c r="L60" s="42">
        <f t="shared" si="14"/>
        <v>2061743.81</v>
      </c>
      <c r="M60" s="42">
        <f t="shared" si="14"/>
        <v>559161.91</v>
      </c>
      <c r="N60" s="42">
        <f t="shared" si="14"/>
        <v>282581.64</v>
      </c>
      <c r="O60" s="34">
        <f t="shared" si="14"/>
        <v>10367639.92</v>
      </c>
      <c r="Q60" s="41"/>
    </row>
    <row r="61" spans="1:18" ht="18.75" customHeight="1">
      <c r="A61" s="26" t="s">
        <v>54</v>
      </c>
      <c r="B61" s="42">
        <v>58091.56</v>
      </c>
      <c r="C61" s="42">
        <v>22954.09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81045.65</v>
      </c>
      <c r="P61"/>
      <c r="Q61"/>
      <c r="R61" s="41"/>
    </row>
    <row r="62" spans="1:16" ht="18.75" customHeight="1">
      <c r="A62" s="26" t="s">
        <v>55</v>
      </c>
      <c r="B62" s="42">
        <v>0</v>
      </c>
      <c r="C62" s="42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0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810166.19</v>
      </c>
      <c r="E63" s="43">
        <v>0</v>
      </c>
      <c r="F63" s="43">
        <v>0</v>
      </c>
      <c r="G63" s="43">
        <v>0</v>
      </c>
      <c r="H63" s="42">
        <v>240720.94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1050887.13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249612.7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249612.7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876775.41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876775.41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1218306.68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1218306.68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928688.55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928688.55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811708.41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811708.41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2247128.03</v>
      </c>
      <c r="L69" s="29">
        <v>2061743.81</v>
      </c>
      <c r="M69" s="43">
        <v>0</v>
      </c>
      <c r="N69" s="43">
        <v>0</v>
      </c>
      <c r="O69" s="34">
        <f t="shared" si="15"/>
        <v>4308871.84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559161.91</v>
      </c>
      <c r="N70" s="43">
        <v>0</v>
      </c>
      <c r="O70" s="34">
        <f t="shared" si="15"/>
        <v>559161.91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282581.64</v>
      </c>
      <c r="O71" s="46">
        <f t="shared" si="15"/>
        <v>282581.64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2024-01-15T19:00:17Z</dcterms:modified>
  <cp:category/>
  <cp:version/>
  <cp:contentType/>
  <cp:contentStatus/>
</cp:coreProperties>
</file>