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<sst xmlns="http://schemas.openxmlformats.org/spreadsheetml/2006/main" count="90" uniqueCount="87">
  <si>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</si>
  <si>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</si>
  <si>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</si>
  <si>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</si>
  <si>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</si>
  <si>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</si>
  <si>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</si>
  <si>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</si>
  <si>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</si>
  <si>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</si>
  <si>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</si>
  <si>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</si>
  <si>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</si>
  <si>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</si>
  <si>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</si>
  <si>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</si>
  <si>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</si>
  <si>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</si>
  <si>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</si>
  <si>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</si>
  <si>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</si>
  <si>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</si>
  <si>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</si>
  <si>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</si>
  <si>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</si>
  <si>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</si>
  <si>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</si>
  <si>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</si>
  <si>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</si>
  <si>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</si>
  <si>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</si>
  <si>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</si>
  <si>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</si>
  <si>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</si>
  <si>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</si>
  <si>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</si>
  <si>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</si>
  <si>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</si>
  <si>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</si>
  <si>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</si>
  <si>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</si>
  <si>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</si>
  <si>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</si>
  <si>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</si>
  <si>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</si>
  <si>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</si>
  <si>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</si>
  <si>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</si>
  <si>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</si>
  <si>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</si>
  <si>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</si>
  <si>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</si>
  <si>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</si>
  <si>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</si>
  <si>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</si>
  <si>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</si>
  <si>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</si>
  <si>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</si>
  <si>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</si>
  <si>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</si>
  <si>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</si>
  <si>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</si>
  <si>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</si>
  <si>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</si>
  <si>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</si>
  <si>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</si>
  <si>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</si>
  <si>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</si>
  <si>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</si>
  <si>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</si>
  <si>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</si>
  <si>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</si>
  <si>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</si>
  <si>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</si>
  <si>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</si>
  <si>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</si>
  <si>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</si>
  <si>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</si>
  <si>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</si>
  <si>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</si>
  <si>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</si>
  <si>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</si>
  <si>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</si>
  <si>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08/01/24 - VENCIMENTO 15/01/24</t>
  </si>
  <si>
    <t>5.0. Remuneração Veículos Elétricos</t>
  </si>
  <si>
    <r>
      <t xml:space="preserve">5.4. Revisão de Remuneração pelo Serviço Atende </t>
    </r>
    <r>
      <rPr>
        <vertAlign val="superscript"/>
        <sz val="12"/>
        <color indexed="8"/>
        <rFont val="Calibri"/>
        <family val="2"/>
      </rPr>
      <t>(1)</t>
    </r>
  </si>
  <si>
    <t xml:space="preserve">           (1) Revisão de remuneração do serviço Atende, glosa de veículos e horas extras, mês de dezembro/23.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</si>
</sst>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6" fillId="0" borderId="0" xfId="0" applyNumberFormat="1" applyFont="1" applyFill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30705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323454</v>
      </c>
      <c r="C7" s="9">
        <f t="shared" si="0"/>
        <v>218002</v>
      </c>
      <c r="D7" s="9">
        <f t="shared" si="0"/>
        <v>205832</v>
      </c>
      <c r="E7" s="9">
        <f t="shared" si="0"/>
        <v>57727</v>
      </c>
      <c r="F7" s="9">
        <f t="shared" si="0"/>
        <v>171030</v>
      </c>
      <c r="G7" s="9">
        <f t="shared" si="0"/>
        <v>313607</v>
      </c>
      <c r="H7" s="9">
        <f t="shared" si="0"/>
        <v>40683</v>
      </c>
      <c r="I7" s="9">
        <f t="shared" si="0"/>
        <v>240573</v>
      </c>
      <c r="J7" s="9">
        <f t="shared" si="0"/>
        <v>186287</v>
      </c>
      <c r="K7" s="9">
        <f t="shared" si="0"/>
        <v>291554</v>
      </c>
      <c r="L7" s="9">
        <f t="shared" si="0"/>
        <v>218556</v>
      </c>
      <c r="M7" s="9">
        <f t="shared" si="0"/>
        <v>111437</v>
      </c>
      <c r="N7" s="9">
        <f t="shared" si="0"/>
        <v>73183</v>
      </c>
      <c r="O7" s="9">
        <f t="shared" si="0"/>
        <v>2451925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10179</v>
      </c>
      <c r="C8" s="11">
        <f t="shared" si="1"/>
        <v>9979</v>
      </c>
      <c r="D8" s="11">
        <f t="shared" si="1"/>
        <v>6426</v>
      </c>
      <c r="E8" s="11">
        <f t="shared" si="1"/>
        <v>2101</v>
      </c>
      <c r="F8" s="11">
        <f t="shared" si="1"/>
        <v>6165</v>
      </c>
      <c r="G8" s="11">
        <f t="shared" si="1"/>
        <v>12962</v>
      </c>
      <c r="H8" s="11">
        <f t="shared" si="1"/>
        <v>1739</v>
      </c>
      <c r="I8" s="11">
        <f t="shared" si="1"/>
        <v>13497</v>
      </c>
      <c r="J8" s="11">
        <f t="shared" si="1"/>
        <v>8213</v>
      </c>
      <c r="K8" s="11">
        <f t="shared" si="1"/>
        <v>5415</v>
      </c>
      <c r="L8" s="11">
        <f t="shared" si="1"/>
        <v>3950</v>
      </c>
      <c r="M8" s="11">
        <f t="shared" si="1"/>
        <v>5564</v>
      </c>
      <c r="N8" s="11">
        <f t="shared" si="1"/>
        <v>3488</v>
      </c>
      <c r="O8" s="11">
        <f t="shared" si="1"/>
        <v>89678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10179</v>
      </c>
      <c r="C9" s="11">
        <v>9979</v>
      </c>
      <c r="D9" s="11">
        <v>6426</v>
      </c>
      <c r="E9" s="11">
        <v>2101</v>
      </c>
      <c r="F9" s="11">
        <v>6165</v>
      </c>
      <c r="G9" s="11">
        <v>12962</v>
      </c>
      <c r="H9" s="11">
        <v>1739</v>
      </c>
      <c r="I9" s="11">
        <v>13497</v>
      </c>
      <c r="J9" s="11">
        <v>8213</v>
      </c>
      <c r="K9" s="11">
        <v>5413</v>
      </c>
      <c r="L9" s="11">
        <v>3943</v>
      </c>
      <c r="M9" s="11">
        <v>5564</v>
      </c>
      <c r="N9" s="11">
        <v>3469</v>
      </c>
      <c r="O9" s="11">
        <f>SUM(B9:N9)</f>
        <v>89650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2</v>
      </c>
      <c r="L10" s="13">
        <v>7</v>
      </c>
      <c r="M10" s="13">
        <v>0</v>
      </c>
      <c r="N10" s="13">
        <v>19</v>
      </c>
      <c r="O10" s="11">
        <f>SUM(B10:N10)</f>
        <v>28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313275</v>
      </c>
      <c r="C11" s="13">
        <v>208023</v>
      </c>
      <c r="D11" s="13">
        <v>199406</v>
      </c>
      <c r="E11" s="13">
        <v>55626</v>
      </c>
      <c r="F11" s="13">
        <v>164865</v>
      </c>
      <c r="G11" s="13">
        <v>300645</v>
      </c>
      <c r="H11" s="13">
        <v>38944</v>
      </c>
      <c r="I11" s="13">
        <v>227076</v>
      </c>
      <c r="J11" s="13">
        <v>178074</v>
      </c>
      <c r="K11" s="13">
        <v>286139</v>
      </c>
      <c r="L11" s="13">
        <v>214606</v>
      </c>
      <c r="M11" s="13">
        <v>105873</v>
      </c>
      <c r="N11" s="13">
        <v>69695</v>
      </c>
      <c r="O11" s="11">
        <f>SUM(B11:N11)</f>
        <v>2362247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26848</v>
      </c>
      <c r="C12" s="13">
        <v>22035</v>
      </c>
      <c r="D12" s="13">
        <v>17842</v>
      </c>
      <c r="E12" s="13">
        <v>7252</v>
      </c>
      <c r="F12" s="13">
        <v>18244</v>
      </c>
      <c r="G12" s="13">
        <v>34339</v>
      </c>
      <c r="H12" s="13">
        <v>4757</v>
      </c>
      <c r="I12" s="13">
        <v>25968</v>
      </c>
      <c r="J12" s="13">
        <v>17797</v>
      </c>
      <c r="K12" s="13">
        <v>23694</v>
      </c>
      <c r="L12" s="13">
        <v>17482</v>
      </c>
      <c r="M12" s="13">
        <v>6390</v>
      </c>
      <c r="N12" s="13">
        <v>3604</v>
      </c>
      <c r="O12" s="11">
        <f>SUM(B12:N12)</f>
        <v>226252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286427</v>
      </c>
      <c r="C13" s="15">
        <f t="shared" si="2"/>
        <v>185988</v>
      </c>
      <c r="D13" s="15">
        <f t="shared" si="2"/>
        <v>181564</v>
      </c>
      <c r="E13" s="15">
        <f t="shared" si="2"/>
        <v>48374</v>
      </c>
      <c r="F13" s="15">
        <f t="shared" si="2"/>
        <v>146621</v>
      </c>
      <c r="G13" s="15">
        <f t="shared" si="2"/>
        <v>266306</v>
      </c>
      <c r="H13" s="15">
        <f t="shared" si="2"/>
        <v>34187</v>
      </c>
      <c r="I13" s="15">
        <f t="shared" si="2"/>
        <v>201108</v>
      </c>
      <c r="J13" s="15">
        <f t="shared" si="2"/>
        <v>160277</v>
      </c>
      <c r="K13" s="15">
        <f t="shared" si="2"/>
        <v>262445</v>
      </c>
      <c r="L13" s="15">
        <f t="shared" si="2"/>
        <v>197124</v>
      </c>
      <c r="M13" s="15">
        <f t="shared" si="2"/>
        <v>99483</v>
      </c>
      <c r="N13" s="15">
        <f t="shared" si="2"/>
        <v>66091</v>
      </c>
      <c r="O13" s="11">
        <f>SUM(B13:N13)</f>
        <v>2135995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1.238154746850441</v>
      </c>
      <c r="C18" s="19">
        <v>1.290060676432414</v>
      </c>
      <c r="D18" s="19">
        <v>1.429488099669996</v>
      </c>
      <c r="E18" s="19">
        <v>0.883993685384181</v>
      </c>
      <c r="F18" s="19">
        <v>1.538918730813379</v>
      </c>
      <c r="G18" s="19">
        <v>1.4490808404182</v>
      </c>
      <c r="H18" s="19">
        <v>1.511230343749378</v>
      </c>
      <c r="I18" s="19">
        <v>1.217958035244824</v>
      </c>
      <c r="J18" s="19">
        <v>1.360812997330973</v>
      </c>
      <c r="K18" s="19">
        <v>1.193138218561457</v>
      </c>
      <c r="L18" s="19">
        <v>1.271141633818176</v>
      </c>
      <c r="M18" s="19">
        <v>1.235694326905427</v>
      </c>
      <c r="N18" s="19">
        <v>1.082631447331698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>SUM(B21:B31)</f>
        <v>1307150.9</v>
      </c>
      <c r="C20" s="24">
        <f aca="true" t="shared" si="3" ref="C20:O20">SUM(C21:C31)</f>
        <v>925766.6</v>
      </c>
      <c r="D20" s="24">
        <f t="shared" si="3"/>
        <v>835366.9400000003</v>
      </c>
      <c r="E20" s="24">
        <f t="shared" si="3"/>
        <v>254865.00999999995</v>
      </c>
      <c r="F20" s="24">
        <f t="shared" si="3"/>
        <v>883562.22</v>
      </c>
      <c r="G20" s="24">
        <f t="shared" si="3"/>
        <v>1263531.92</v>
      </c>
      <c r="H20" s="24">
        <f t="shared" si="3"/>
        <v>243549.92999999996</v>
      </c>
      <c r="I20" s="24">
        <f t="shared" si="3"/>
        <v>976489.8499999999</v>
      </c>
      <c r="J20" s="24">
        <f t="shared" si="3"/>
        <v>838070.51</v>
      </c>
      <c r="K20" s="24">
        <f t="shared" si="3"/>
        <v>1131751.93</v>
      </c>
      <c r="L20" s="24">
        <f t="shared" si="3"/>
        <v>1035094.0199999999</v>
      </c>
      <c r="M20" s="24">
        <f t="shared" si="3"/>
        <v>576229.5800000001</v>
      </c>
      <c r="N20" s="24">
        <f t="shared" si="3"/>
        <v>296558.48000000004</v>
      </c>
      <c r="O20" s="24">
        <f t="shared" si="3"/>
        <v>10567987.890000002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954836.21</v>
      </c>
      <c r="C21" s="28">
        <f aca="true" t="shared" si="4" ref="C21:N21">ROUND((C15+C16)*C7,2)</f>
        <v>664818.9</v>
      </c>
      <c r="D21" s="28">
        <f t="shared" si="4"/>
        <v>550497.68</v>
      </c>
      <c r="E21" s="28">
        <f t="shared" si="4"/>
        <v>263754.66</v>
      </c>
      <c r="F21" s="28">
        <f t="shared" si="4"/>
        <v>530175.9</v>
      </c>
      <c r="G21" s="28">
        <f t="shared" si="4"/>
        <v>799886.01</v>
      </c>
      <c r="H21" s="28">
        <f t="shared" si="4"/>
        <v>139323</v>
      </c>
      <c r="I21" s="28">
        <f t="shared" si="4"/>
        <v>728479.1</v>
      </c>
      <c r="J21" s="28">
        <f t="shared" si="4"/>
        <v>567374.32</v>
      </c>
      <c r="K21" s="28">
        <f t="shared" si="4"/>
        <v>839354.81</v>
      </c>
      <c r="L21" s="28">
        <f t="shared" si="4"/>
        <v>716426.57</v>
      </c>
      <c r="M21" s="28">
        <f t="shared" si="4"/>
        <v>421510.45</v>
      </c>
      <c r="N21" s="28">
        <f t="shared" si="4"/>
        <v>250044.36</v>
      </c>
      <c r="O21" s="28">
        <f aca="true" t="shared" si="5" ref="O21:O29">SUM(B21:N21)</f>
        <v>7426481.970000001</v>
      </c>
    </row>
    <row r="22" spans="1:23" ht="18.75" customHeight="1">
      <c r="A22" s="26" t="s">
        <v>33</v>
      </c>
      <c r="B22" s="28">
        <f>IF(B18&lt;&gt;0,ROUND((B18-1)*B21,2),0)</f>
        <v>227398.78</v>
      </c>
      <c r="C22" s="28">
        <f aca="true" t="shared" si="6" ref="C22:N22">IF(C18&lt;&gt;0,ROUND((C18-1)*C21,2),0)</f>
        <v>192837.82</v>
      </c>
      <c r="D22" s="28">
        <f t="shared" si="6"/>
        <v>236432.2</v>
      </c>
      <c r="E22" s="28">
        <f t="shared" si="6"/>
        <v>-30597.21</v>
      </c>
      <c r="F22" s="28">
        <f t="shared" si="6"/>
        <v>285721.72</v>
      </c>
      <c r="G22" s="28">
        <f t="shared" si="6"/>
        <v>359213.48</v>
      </c>
      <c r="H22" s="28">
        <f t="shared" si="6"/>
        <v>71226.15</v>
      </c>
      <c r="I22" s="28">
        <f t="shared" si="6"/>
        <v>158777.87</v>
      </c>
      <c r="J22" s="28">
        <f t="shared" si="6"/>
        <v>204716.03</v>
      </c>
      <c r="K22" s="28">
        <f t="shared" si="6"/>
        <v>162111.49</v>
      </c>
      <c r="L22" s="28">
        <f t="shared" si="6"/>
        <v>194253.07</v>
      </c>
      <c r="M22" s="28">
        <f t="shared" si="6"/>
        <v>99347.62</v>
      </c>
      <c r="N22" s="28">
        <f t="shared" si="6"/>
        <v>20661.53</v>
      </c>
      <c r="O22" s="28">
        <f t="shared" si="5"/>
        <v>2182100.55</v>
      </c>
      <c r="W22" s="51"/>
    </row>
    <row r="23" spans="1:15" ht="18.75" customHeight="1">
      <c r="A23" s="26" t="s">
        <v>34</v>
      </c>
      <c r="B23" s="28">
        <v>60677.31</v>
      </c>
      <c r="C23" s="28">
        <v>39698.46</v>
      </c>
      <c r="D23" s="28">
        <v>29075.62</v>
      </c>
      <c r="E23" s="28">
        <v>10586.53</v>
      </c>
      <c r="F23" s="28">
        <v>37458.62</v>
      </c>
      <c r="G23" s="28">
        <v>58396.92</v>
      </c>
      <c r="H23" s="28">
        <v>6797.92</v>
      </c>
      <c r="I23" s="28">
        <v>42844.44</v>
      </c>
      <c r="J23" s="28">
        <v>36688.6</v>
      </c>
      <c r="K23" s="28">
        <v>51945.65</v>
      </c>
      <c r="L23" s="28">
        <v>49988.6</v>
      </c>
      <c r="M23" s="28">
        <v>23494.07</v>
      </c>
      <c r="N23" s="28">
        <v>15001.06</v>
      </c>
      <c r="O23" s="28">
        <f t="shared" si="5"/>
        <v>462653.79999999993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1143.65</v>
      </c>
      <c r="C26" s="28">
        <v>827.79</v>
      </c>
      <c r="D26" s="28">
        <v>751.54</v>
      </c>
      <c r="E26" s="28">
        <v>226.01</v>
      </c>
      <c r="F26" s="28">
        <v>784.22</v>
      </c>
      <c r="G26" s="28">
        <v>1119.14</v>
      </c>
      <c r="H26" s="28">
        <v>201.5</v>
      </c>
      <c r="I26" s="28">
        <v>857.74</v>
      </c>
      <c r="J26" s="28">
        <v>743.37</v>
      </c>
      <c r="K26" s="28">
        <v>999.33</v>
      </c>
      <c r="L26" s="28">
        <v>909.47</v>
      </c>
      <c r="M26" s="28">
        <v>501.03</v>
      </c>
      <c r="N26" s="28">
        <v>261.4</v>
      </c>
      <c r="O26" s="28">
        <f t="shared" si="5"/>
        <v>9326.19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997.88</v>
      </c>
      <c r="C27" s="28">
        <v>742.93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862.92</v>
      </c>
      <c r="L27" s="28">
        <v>753.83</v>
      </c>
      <c r="M27" s="28">
        <v>426.7</v>
      </c>
      <c r="N27" s="28">
        <v>223.57</v>
      </c>
      <c r="O27" s="28">
        <f t="shared" si="5"/>
        <v>7903.92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58091.56</v>
      </c>
      <c r="C29" s="28">
        <v>22954.09</v>
      </c>
      <c r="D29" s="28">
        <v>15884.31</v>
      </c>
      <c r="E29" s="28">
        <v>8833.12</v>
      </c>
      <c r="F29" s="28">
        <v>26690.17</v>
      </c>
      <c r="G29" s="28">
        <v>41850.97</v>
      </c>
      <c r="H29" s="28">
        <v>23991.43</v>
      </c>
      <c r="I29" s="28">
        <v>40978.97</v>
      </c>
      <c r="J29" s="28">
        <v>25818.15</v>
      </c>
      <c r="K29" s="28">
        <v>40915.54</v>
      </c>
      <c r="L29" s="28">
        <v>40850.27</v>
      </c>
      <c r="M29" s="28">
        <v>28980.65</v>
      </c>
      <c r="N29" s="28">
        <v>8492.24</v>
      </c>
      <c r="O29" s="28">
        <f t="shared" si="5"/>
        <v>384331.47000000003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84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33395.4</v>
      </c>
      <c r="L30" s="28">
        <v>29790.56</v>
      </c>
      <c r="M30" s="28">
        <v>0</v>
      </c>
      <c r="N30" s="28">
        <v>0</v>
      </c>
      <c r="O30" s="28">
        <f>SUM(B30:N30)</f>
        <v>63185.96000000001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19544.480000000003</v>
      </c>
      <c r="C32" s="28">
        <f aca="true" t="shared" si="7" ref="C32:O32">+C33+C35+C48+C49+C50+C55-C56</f>
        <v>-34146.39</v>
      </c>
      <c r="D32" s="28">
        <f t="shared" si="7"/>
        <v>-37468.86</v>
      </c>
      <c r="E32" s="28">
        <f t="shared" si="7"/>
        <v>361.03000000000065</v>
      </c>
      <c r="F32" s="28">
        <f t="shared" si="7"/>
        <v>-4257.369999999999</v>
      </c>
      <c r="G32" s="28">
        <f t="shared" si="7"/>
        <v>-5205.4000000000015</v>
      </c>
      <c r="H32" s="28">
        <f t="shared" si="7"/>
        <v>14163.62</v>
      </c>
      <c r="I32" s="28">
        <f t="shared" si="7"/>
        <v>-13253.690000000002</v>
      </c>
      <c r="J32" s="28">
        <f t="shared" si="7"/>
        <v>-22950.39</v>
      </c>
      <c r="K32" s="28">
        <f t="shared" si="7"/>
        <v>17874.48</v>
      </c>
      <c r="L32" s="28">
        <f t="shared" si="7"/>
        <v>6974.899999999998</v>
      </c>
      <c r="M32" s="28">
        <f t="shared" si="7"/>
        <v>-2946.519999999997</v>
      </c>
      <c r="N32" s="28">
        <f t="shared" si="7"/>
        <v>-23755.84</v>
      </c>
      <c r="O32" s="28">
        <f t="shared" si="7"/>
        <v>-85065.95000000004</v>
      </c>
    </row>
    <row r="33" spans="1:15" ht="18.75" customHeight="1">
      <c r="A33" s="26" t="s">
        <v>38</v>
      </c>
      <c r="B33" s="29">
        <f>+B34</f>
        <v>-44787.6</v>
      </c>
      <c r="C33" s="29">
        <f>+C34</f>
        <v>-43907.6</v>
      </c>
      <c r="D33" s="29">
        <f aca="true" t="shared" si="8" ref="D33:O33">+D34</f>
        <v>-28274.4</v>
      </c>
      <c r="E33" s="29">
        <f t="shared" si="8"/>
        <v>-9244.4</v>
      </c>
      <c r="F33" s="29">
        <f t="shared" si="8"/>
        <v>-27126</v>
      </c>
      <c r="G33" s="29">
        <f t="shared" si="8"/>
        <v>-57032.8</v>
      </c>
      <c r="H33" s="29">
        <f t="shared" si="8"/>
        <v>-7651.6</v>
      </c>
      <c r="I33" s="29">
        <f t="shared" si="8"/>
        <v>-59386.8</v>
      </c>
      <c r="J33" s="29">
        <f t="shared" si="8"/>
        <v>-36137.2</v>
      </c>
      <c r="K33" s="29">
        <f t="shared" si="8"/>
        <v>-23817.2</v>
      </c>
      <c r="L33" s="29">
        <f t="shared" si="8"/>
        <v>-17349.2</v>
      </c>
      <c r="M33" s="29">
        <f t="shared" si="8"/>
        <v>-24481.6</v>
      </c>
      <c r="N33" s="29">
        <f t="shared" si="8"/>
        <v>-15263.6</v>
      </c>
      <c r="O33" s="29">
        <f t="shared" si="8"/>
        <v>-394460</v>
      </c>
    </row>
    <row r="34" spans="1:26" ht="18.75" customHeight="1">
      <c r="A34" s="27" t="s">
        <v>39</v>
      </c>
      <c r="B34" s="16">
        <f>ROUND((-B9)*$G$3,2)</f>
        <v>-44787.6</v>
      </c>
      <c r="C34" s="16">
        <f aca="true" t="shared" si="9" ref="C34:N34">ROUND((-C9)*$G$3,2)</f>
        <v>-43907.6</v>
      </c>
      <c r="D34" s="16">
        <f t="shared" si="9"/>
        <v>-28274.4</v>
      </c>
      <c r="E34" s="16">
        <f t="shared" si="9"/>
        <v>-9244.4</v>
      </c>
      <c r="F34" s="16">
        <f t="shared" si="9"/>
        <v>-27126</v>
      </c>
      <c r="G34" s="16">
        <f t="shared" si="9"/>
        <v>-57032.8</v>
      </c>
      <c r="H34" s="16">
        <f t="shared" si="9"/>
        <v>-7651.6</v>
      </c>
      <c r="I34" s="16">
        <f t="shared" si="9"/>
        <v>-59386.8</v>
      </c>
      <c r="J34" s="16">
        <f t="shared" si="9"/>
        <v>-36137.2</v>
      </c>
      <c r="K34" s="16">
        <f t="shared" si="9"/>
        <v>-23817.2</v>
      </c>
      <c r="L34" s="16">
        <f t="shared" si="9"/>
        <v>-17349.2</v>
      </c>
      <c r="M34" s="16">
        <f t="shared" si="9"/>
        <v>-24481.6</v>
      </c>
      <c r="N34" s="16">
        <f t="shared" si="9"/>
        <v>-15263.6</v>
      </c>
      <c r="O34" s="30">
        <f aca="true" t="shared" si="10" ref="O34:O56">SUM(B34:N34)</f>
        <v>-394460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0</v>
      </c>
      <c r="O35" s="29">
        <f t="shared" si="11"/>
        <v>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80</v>
      </c>
      <c r="B41" s="31">
        <v>1260000</v>
      </c>
      <c r="C41" s="31">
        <v>931500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1089000</v>
      </c>
      <c r="L41" s="31">
        <v>990000</v>
      </c>
      <c r="M41" s="31">
        <v>0</v>
      </c>
      <c r="N41" s="31">
        <v>0</v>
      </c>
      <c r="O41" s="31">
        <f t="shared" si="10"/>
        <v>4270500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81</v>
      </c>
      <c r="B42" s="31">
        <v>-1260000</v>
      </c>
      <c r="C42" s="31">
        <v>-931500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-4270500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72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85</v>
      </c>
      <c r="B49" s="33">
        <v>64332.08</v>
      </c>
      <c r="C49" s="33">
        <v>9761.21</v>
      </c>
      <c r="D49" s="33">
        <v>-9194.46</v>
      </c>
      <c r="E49" s="33">
        <v>9605.43</v>
      </c>
      <c r="F49" s="33">
        <v>22868.63</v>
      </c>
      <c r="G49" s="33">
        <v>51827.4</v>
      </c>
      <c r="H49" s="33">
        <v>21815.22</v>
      </c>
      <c r="I49" s="33">
        <v>46133.11</v>
      </c>
      <c r="J49" s="33">
        <v>13186.81</v>
      </c>
      <c r="K49" s="33">
        <v>41691.68</v>
      </c>
      <c r="L49" s="33">
        <v>24324.1</v>
      </c>
      <c r="M49" s="33">
        <v>21535.08</v>
      </c>
      <c r="N49" s="33">
        <v>-8669.83</v>
      </c>
      <c r="O49" s="31">
        <f>SUM(B49:N49)</f>
        <v>309216.45999999996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74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77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49</v>
      </c>
      <c r="B54" s="34">
        <f>+B20+B32</f>
        <v>1326695.38</v>
      </c>
      <c r="C54" s="34">
        <f aca="true" t="shared" si="13" ref="C54:N54">+C20+C32</f>
        <v>891620.21</v>
      </c>
      <c r="D54" s="34">
        <f t="shared" si="13"/>
        <v>797898.0800000003</v>
      </c>
      <c r="E54" s="34">
        <f t="shared" si="13"/>
        <v>255226.03999999995</v>
      </c>
      <c r="F54" s="34">
        <f t="shared" si="13"/>
        <v>879304.85</v>
      </c>
      <c r="G54" s="34">
        <f t="shared" si="13"/>
        <v>1258326.52</v>
      </c>
      <c r="H54" s="34">
        <f t="shared" si="13"/>
        <v>257713.54999999996</v>
      </c>
      <c r="I54" s="34">
        <f t="shared" si="13"/>
        <v>963236.1599999999</v>
      </c>
      <c r="J54" s="34">
        <f t="shared" si="13"/>
        <v>815120.12</v>
      </c>
      <c r="K54" s="34">
        <f t="shared" si="13"/>
        <v>1149626.41</v>
      </c>
      <c r="L54" s="34">
        <f t="shared" si="13"/>
        <v>1042068.9199999999</v>
      </c>
      <c r="M54" s="34">
        <f t="shared" si="13"/>
        <v>573283.06</v>
      </c>
      <c r="N54" s="34">
        <f t="shared" si="13"/>
        <v>272802.64</v>
      </c>
      <c r="O54" s="34">
        <f>SUM(B54:N54)</f>
        <v>10482921.940000001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50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 s="41"/>
      <c r="R55"/>
      <c r="S55"/>
      <c r="U55" s="40"/>
    </row>
    <row r="56" spans="1:19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-177.59</v>
      </c>
      <c r="O56" s="16">
        <f t="shared" si="10"/>
        <v>-177.59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52</v>
      </c>
      <c r="B60" s="42">
        <f aca="true" t="shared" si="14" ref="B60:O60">SUM(B61:B71)</f>
        <v>1326695.3800000001</v>
      </c>
      <c r="C60" s="42">
        <f t="shared" si="14"/>
        <v>891620.21</v>
      </c>
      <c r="D60" s="42">
        <f t="shared" si="14"/>
        <v>797898.09</v>
      </c>
      <c r="E60" s="42">
        <f t="shared" si="14"/>
        <v>255226.05</v>
      </c>
      <c r="F60" s="42">
        <f t="shared" si="14"/>
        <v>879304.85</v>
      </c>
      <c r="G60" s="42">
        <f t="shared" si="14"/>
        <v>1258326.53</v>
      </c>
      <c r="H60" s="42">
        <f t="shared" si="14"/>
        <v>257713.55</v>
      </c>
      <c r="I60" s="42">
        <f t="shared" si="14"/>
        <v>963236.17</v>
      </c>
      <c r="J60" s="42">
        <f t="shared" si="14"/>
        <v>815120.11</v>
      </c>
      <c r="K60" s="42">
        <f t="shared" si="14"/>
        <v>1149626.41</v>
      </c>
      <c r="L60" s="42">
        <f t="shared" si="14"/>
        <v>1042068.92</v>
      </c>
      <c r="M60" s="42">
        <f t="shared" si="14"/>
        <v>573283.06</v>
      </c>
      <c r="N60" s="42">
        <f t="shared" si="14"/>
        <v>272802.63</v>
      </c>
      <c r="O60" s="34">
        <f t="shared" si="14"/>
        <v>10482921.96</v>
      </c>
      <c r="Q60"/>
    </row>
    <row r="61" spans="1:18" ht="18.75" customHeight="1">
      <c r="A61" s="26" t="s">
        <v>53</v>
      </c>
      <c r="B61" s="42">
        <v>1103905.11</v>
      </c>
      <c r="C61" s="42">
        <v>636525.45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1740430.56</v>
      </c>
      <c r="P61"/>
      <c r="Q61"/>
      <c r="R61" s="41"/>
    </row>
    <row r="62" spans="1:16" ht="18.75" customHeight="1">
      <c r="A62" s="26" t="s">
        <v>54</v>
      </c>
      <c r="B62" s="42">
        <v>222790.27</v>
      </c>
      <c r="C62" s="42">
        <v>255094.76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477885.03</v>
      </c>
      <c r="P62"/>
    </row>
    <row r="63" spans="1:17" ht="18.75" customHeight="1">
      <c r="A63" s="26" t="s">
        <v>55</v>
      </c>
      <c r="B63" s="43">
        <v>0</v>
      </c>
      <c r="C63" s="43">
        <v>0</v>
      </c>
      <c r="D63" s="29">
        <v>797898.09</v>
      </c>
      <c r="E63" s="43">
        <v>0</v>
      </c>
      <c r="F63" s="43">
        <v>0</v>
      </c>
      <c r="G63" s="43">
        <v>0</v>
      </c>
      <c r="H63" s="42">
        <v>257713.55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1055611.64</v>
      </c>
      <c r="P63" s="52"/>
      <c r="Q63"/>
    </row>
    <row r="64" spans="1:18" ht="18.75" customHeight="1">
      <c r="A64" s="26" t="s">
        <v>56</v>
      </c>
      <c r="B64" s="43">
        <v>0</v>
      </c>
      <c r="C64" s="43">
        <v>0</v>
      </c>
      <c r="D64" s="43">
        <v>0</v>
      </c>
      <c r="E64" s="29">
        <v>255226.05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255226.05</v>
      </c>
      <c r="R64"/>
    </row>
    <row r="65" spans="1:19" ht="18.75" customHeight="1">
      <c r="A65" s="26" t="s">
        <v>57</v>
      </c>
      <c r="B65" s="43">
        <v>0</v>
      </c>
      <c r="C65" s="43">
        <v>0</v>
      </c>
      <c r="D65" s="43">
        <v>0</v>
      </c>
      <c r="E65" s="43">
        <v>0</v>
      </c>
      <c r="F65" s="29">
        <v>879304.85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879304.85</v>
      </c>
      <c r="S65"/>
    </row>
    <row r="66" spans="1:20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1258326.53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1258326.53</v>
      </c>
      <c r="T66"/>
    </row>
    <row r="67" spans="1:21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963236.17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963236.17</v>
      </c>
      <c r="U67"/>
    </row>
    <row r="68" spans="1:22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815120.11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815120.11</v>
      </c>
      <c r="V68"/>
    </row>
    <row r="69" spans="1:23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1149626.41</v>
      </c>
      <c r="L69" s="29">
        <v>1042068.92</v>
      </c>
      <c r="M69" s="43">
        <v>0</v>
      </c>
      <c r="N69" s="43">
        <v>0</v>
      </c>
      <c r="O69" s="34">
        <f t="shared" si="15"/>
        <v>2191695.33</v>
      </c>
      <c r="P69"/>
      <c r="W69"/>
    </row>
    <row r="70" spans="1:25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573283.06</v>
      </c>
      <c r="N70" s="43">
        <v>0</v>
      </c>
      <c r="O70" s="34">
        <f t="shared" si="15"/>
        <v>573283.06</v>
      </c>
      <c r="R70"/>
      <c r="Y70"/>
    </row>
    <row r="71" spans="1:26" ht="18.75" customHeight="1">
      <c r="A71" s="36" t="s">
        <v>63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272802.63</v>
      </c>
      <c r="O71" s="46">
        <f t="shared" si="15"/>
        <v>272802.63</v>
      </c>
      <c r="P71"/>
      <c r="S71"/>
      <c r="Z71"/>
    </row>
    <row r="72" spans="1:12" ht="21" customHeight="1">
      <c r="A72" s="47" t="s">
        <v>79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 t="s">
        <v>86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3" ht="13.5">
      <c r="B74" s="53"/>
      <c r="C74" s="53"/>
      <c r="D74" s="54"/>
      <c r="E74" s="54"/>
      <c r="F74" s="54"/>
      <c r="G74" s="54"/>
      <c r="H74" s="53"/>
      <c r="I74" s="53"/>
      <c r="K74" s="54"/>
      <c r="M74" s="53"/>
    </row>
    <row r="75" spans="2:12" ht="13.5">
      <c r="B75" s="48"/>
      <c r="C75" s="48"/>
      <c r="D75"/>
      <c r="E75"/>
      <c r="F75"/>
      <c r="G75"/>
      <c r="H75"/>
      <c r="I75"/>
      <c r="J75"/>
      <c r="K75"/>
      <c r="L75"/>
    </row>
    <row r="78" ht="14.25"/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2024-01-12T18:39:54Z</dcterms:modified>
  <cp:category/>
  <cp:version/>
  <cp:contentType/>
  <cp:contentStatus/>
</cp:coreProperties>
</file>