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<sst xmlns="http://schemas.openxmlformats.org/spreadsheetml/2006/main" count="90" uniqueCount="87">
  <si>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</si>
  <si>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</si>
  <si>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</si>
  <si>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</si>
  <si>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</si>
  <si>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</si>
  <si>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</si>
  <si>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</si>
  <si>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</si>
  <si>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</si>
  <si>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</si>
  <si>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</si>
  <si>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</si>
  <si>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</si>
  <si>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</si>
  <si>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</si>
  <si>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</si>
  <si>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</si>
  <si>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</si>
  <si>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</si>
  <si>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</si>
  <si>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</si>
  <si>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</si>
  <si>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</si>
  <si>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</si>
  <si>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</si>
  <si>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</si>
  <si>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</si>
  <si>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</si>
  <si>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</si>
  <si>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</si>
  <si>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</si>
  <si>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</si>
  <si>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</si>
  <si>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</si>
  <si>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</si>
  <si>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</si>
  <si>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</si>
  <si>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</si>
  <si>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</si>
  <si>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</si>
  <si>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</si>
  <si>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</si>
  <si>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</si>
  <si>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</si>
  <si>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</si>
  <si>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</si>
  <si>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</si>
  <si>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</si>
  <si>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</si>
  <si>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</si>
  <si>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</si>
  <si>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</si>
  <si>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</si>
  <si>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</si>
  <si>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</si>
  <si>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</si>
  <si>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</si>
  <si>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</si>
  <si>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</si>
  <si>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</si>
  <si>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</si>
  <si>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</si>
  <si>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</si>
  <si>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</si>
  <si>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</si>
  <si>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</si>
  <si>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</si>
  <si>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</si>
  <si>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</si>
  <si>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</si>
  <si>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</si>
  <si>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</si>
  <si>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</si>
  <si>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</si>
  <si>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</si>
  <si>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</si>
  <si>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</si>
  <si>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</si>
  <si>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</si>
  <si>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</si>
  <si>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</si>
  <si>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</si>
  <si>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</si>
  <si>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07/01/24 - VENCIMENTO 12/01/24</t>
  </si>
  <si>
    <t>5.0. Remuneração Veículos Elétricos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</si>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</sst>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86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157913</v>
      </c>
      <c r="C7" s="9">
        <f t="shared" si="0"/>
        <v>102975</v>
      </c>
      <c r="D7" s="9">
        <f t="shared" si="0"/>
        <v>96856</v>
      </c>
      <c r="E7" s="9">
        <f t="shared" si="0"/>
        <v>28286</v>
      </c>
      <c r="F7" s="9">
        <f t="shared" si="0"/>
        <v>93315</v>
      </c>
      <c r="G7" s="9">
        <f t="shared" si="0"/>
        <v>144580</v>
      </c>
      <c r="H7" s="9">
        <f t="shared" si="0"/>
        <v>17956</v>
      </c>
      <c r="I7" s="9">
        <f t="shared" si="0"/>
        <v>98389</v>
      </c>
      <c r="J7" s="9">
        <f t="shared" si="0"/>
        <v>93313</v>
      </c>
      <c r="K7" s="9">
        <f t="shared" si="0"/>
        <v>142577</v>
      </c>
      <c r="L7" s="9">
        <f t="shared" si="0"/>
        <v>104295</v>
      </c>
      <c r="M7" s="9">
        <f t="shared" si="0"/>
        <v>49785</v>
      </c>
      <c r="N7" s="9">
        <f t="shared" si="0"/>
        <v>27222</v>
      </c>
      <c r="O7" s="9">
        <f t="shared" si="0"/>
        <v>1157462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157913</v>
      </c>
      <c r="C11" s="13">
        <v>102975</v>
      </c>
      <c r="D11" s="13">
        <v>96856</v>
      </c>
      <c r="E11" s="13">
        <v>28286</v>
      </c>
      <c r="F11" s="13">
        <v>93315</v>
      </c>
      <c r="G11" s="13">
        <v>144580</v>
      </c>
      <c r="H11" s="13">
        <v>17956</v>
      </c>
      <c r="I11" s="13">
        <v>98389</v>
      </c>
      <c r="J11" s="13">
        <v>93313</v>
      </c>
      <c r="K11" s="13">
        <v>142577</v>
      </c>
      <c r="L11" s="13">
        <v>104295</v>
      </c>
      <c r="M11" s="13">
        <v>49785</v>
      </c>
      <c r="N11" s="13">
        <v>27222</v>
      </c>
      <c r="O11" s="11">
        <f>SUM(B11:N11)</f>
        <v>1157462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11524</v>
      </c>
      <c r="C12" s="13">
        <v>8909</v>
      </c>
      <c r="D12" s="13">
        <v>7803</v>
      </c>
      <c r="E12" s="13">
        <v>2923</v>
      </c>
      <c r="F12" s="13">
        <v>8235</v>
      </c>
      <c r="G12" s="13">
        <v>14128</v>
      </c>
      <c r="H12" s="13">
        <v>1731</v>
      </c>
      <c r="I12" s="13">
        <v>8736</v>
      </c>
      <c r="J12" s="13">
        <v>8008</v>
      </c>
      <c r="K12" s="13">
        <v>9678</v>
      </c>
      <c r="L12" s="13">
        <v>6958</v>
      </c>
      <c r="M12" s="13">
        <v>2713</v>
      </c>
      <c r="N12" s="13">
        <v>1145</v>
      </c>
      <c r="O12" s="11">
        <f>SUM(B12:N12)</f>
        <v>92491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146389</v>
      </c>
      <c r="C13" s="15">
        <f t="shared" si="2"/>
        <v>94066</v>
      </c>
      <c r="D13" s="15">
        <f t="shared" si="2"/>
        <v>89053</v>
      </c>
      <c r="E13" s="15">
        <f t="shared" si="2"/>
        <v>25363</v>
      </c>
      <c r="F13" s="15">
        <f t="shared" si="2"/>
        <v>85080</v>
      </c>
      <c r="G13" s="15">
        <f t="shared" si="2"/>
        <v>130452</v>
      </c>
      <c r="H13" s="15">
        <f t="shared" si="2"/>
        <v>16225</v>
      </c>
      <c r="I13" s="15">
        <f t="shared" si="2"/>
        <v>89653</v>
      </c>
      <c r="J13" s="15">
        <f t="shared" si="2"/>
        <v>85305</v>
      </c>
      <c r="K13" s="15">
        <f t="shared" si="2"/>
        <v>132899</v>
      </c>
      <c r="L13" s="15">
        <f t="shared" si="2"/>
        <v>97337</v>
      </c>
      <c r="M13" s="15">
        <f t="shared" si="2"/>
        <v>47072</v>
      </c>
      <c r="N13" s="15">
        <f t="shared" si="2"/>
        <v>26077</v>
      </c>
      <c r="O13" s="11">
        <f>SUM(B13:N13)</f>
        <v>1064971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1.226853526817697</v>
      </c>
      <c r="C18" s="19">
        <v>1.343748444637108</v>
      </c>
      <c r="D18" s="19">
        <v>1.451519968349051</v>
      </c>
      <c r="E18" s="19">
        <v>0.912717369777795</v>
      </c>
      <c r="F18" s="19">
        <v>1.413906410989179</v>
      </c>
      <c r="G18" s="19">
        <v>1.490486077815062</v>
      </c>
      <c r="H18" s="19">
        <v>1.551538056123193</v>
      </c>
      <c r="I18" s="19">
        <v>1.196196912113716</v>
      </c>
      <c r="J18" s="19">
        <v>1.373815981547279</v>
      </c>
      <c r="K18" s="19">
        <v>1.22707683565262</v>
      </c>
      <c r="L18" s="19">
        <v>1.256717819542559</v>
      </c>
      <c r="M18" s="19">
        <v>1.288775120079349</v>
      </c>
      <c r="N18" s="19">
        <v>1.112499169537445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662296.4000000001</v>
      </c>
      <c r="C20" s="24">
        <f aca="true" t="shared" si="3" ref="C20:O20">SUM(C21:C31)</f>
        <v>469325.74</v>
      </c>
      <c r="D20" s="24">
        <f t="shared" si="3"/>
        <v>410934.1099999999</v>
      </c>
      <c r="E20" s="24">
        <f t="shared" si="3"/>
        <v>135018.62000000002</v>
      </c>
      <c r="F20" s="24">
        <f t="shared" si="3"/>
        <v>456825.10999999987</v>
      </c>
      <c r="G20" s="24">
        <f t="shared" si="3"/>
        <v>621987.1599999999</v>
      </c>
      <c r="H20" s="24">
        <f t="shared" si="3"/>
        <v>125510.81</v>
      </c>
      <c r="I20" s="24">
        <f t="shared" si="3"/>
        <v>423102.63</v>
      </c>
      <c r="J20" s="24">
        <f t="shared" si="3"/>
        <v>435896.89</v>
      </c>
      <c r="K20" s="24">
        <f t="shared" si="3"/>
        <v>612215.6900000002</v>
      </c>
      <c r="L20" s="24">
        <f t="shared" si="3"/>
        <v>526686.1000000001</v>
      </c>
      <c r="M20" s="24">
        <f t="shared" si="3"/>
        <v>288254.86000000004</v>
      </c>
      <c r="N20" s="24">
        <f t="shared" si="3"/>
        <v>120920.88000000002</v>
      </c>
      <c r="O20" s="24">
        <f t="shared" si="3"/>
        <v>5288975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466159.18</v>
      </c>
      <c r="C21" s="28">
        <f aca="true" t="shared" si="4" ref="C21:N21">ROUND((C15+C16)*C7,2)</f>
        <v>314032.56</v>
      </c>
      <c r="D21" s="28">
        <f t="shared" si="4"/>
        <v>259041.37</v>
      </c>
      <c r="E21" s="28">
        <f t="shared" si="4"/>
        <v>129238.73</v>
      </c>
      <c r="F21" s="28">
        <f t="shared" si="4"/>
        <v>289267.17</v>
      </c>
      <c r="G21" s="28">
        <f t="shared" si="4"/>
        <v>368765.75</v>
      </c>
      <c r="H21" s="28">
        <f t="shared" si="4"/>
        <v>61492.12</v>
      </c>
      <c r="I21" s="28">
        <f t="shared" si="4"/>
        <v>297931.73</v>
      </c>
      <c r="J21" s="28">
        <f t="shared" si="4"/>
        <v>284203.4</v>
      </c>
      <c r="K21" s="28">
        <f t="shared" si="4"/>
        <v>410464.93</v>
      </c>
      <c r="L21" s="28">
        <f t="shared" si="4"/>
        <v>341879.01</v>
      </c>
      <c r="M21" s="28">
        <f t="shared" si="4"/>
        <v>188311.76</v>
      </c>
      <c r="N21" s="28">
        <f t="shared" si="4"/>
        <v>93009.41</v>
      </c>
      <c r="O21" s="28">
        <f aca="true" t="shared" si="5" ref="O21:O29">SUM(B21:N21)</f>
        <v>3503797.12</v>
      </c>
    </row>
    <row r="22" spans="1:23" ht="18.75" customHeight="1">
      <c r="A22" s="26" t="s">
        <v>33</v>
      </c>
      <c r="B22" s="28">
        <f>IF(B18&lt;&gt;0,ROUND((B18-1)*B21,2),0)</f>
        <v>105749.85</v>
      </c>
      <c r="C22" s="28">
        <f aca="true" t="shared" si="6" ref="C22:N22">IF(C18&lt;&gt;0,ROUND((C18-1)*C21,2),0)</f>
        <v>107948.2</v>
      </c>
      <c r="D22" s="28">
        <f t="shared" si="6"/>
        <v>116962.35</v>
      </c>
      <c r="E22" s="28">
        <f t="shared" si="6"/>
        <v>-11280.3</v>
      </c>
      <c r="F22" s="28">
        <f t="shared" si="6"/>
        <v>119729.54</v>
      </c>
      <c r="G22" s="28">
        <f t="shared" si="6"/>
        <v>180874.47</v>
      </c>
      <c r="H22" s="28">
        <f t="shared" si="6"/>
        <v>33915.24</v>
      </c>
      <c r="I22" s="28">
        <f t="shared" si="6"/>
        <v>58453.29</v>
      </c>
      <c r="J22" s="28">
        <f t="shared" si="6"/>
        <v>106239.77</v>
      </c>
      <c r="K22" s="28">
        <f t="shared" si="6"/>
        <v>93207.08</v>
      </c>
      <c r="L22" s="28">
        <f t="shared" si="6"/>
        <v>87766.43</v>
      </c>
      <c r="M22" s="28">
        <f t="shared" si="6"/>
        <v>54379.75</v>
      </c>
      <c r="N22" s="28">
        <f t="shared" si="6"/>
        <v>10463.48</v>
      </c>
      <c r="O22" s="28">
        <f t="shared" si="5"/>
        <v>1064409.15</v>
      </c>
      <c r="W22" s="51"/>
    </row>
    <row r="23" spans="1:15" ht="18.75" customHeight="1">
      <c r="A23" s="26" t="s">
        <v>34</v>
      </c>
      <c r="B23" s="28">
        <v>26121.54</v>
      </c>
      <c r="C23" s="28">
        <v>18895.44</v>
      </c>
      <c r="D23" s="28">
        <v>15555.33</v>
      </c>
      <c r="E23" s="28">
        <v>5920.1</v>
      </c>
      <c r="F23" s="28">
        <v>17573.41</v>
      </c>
      <c r="G23" s="28">
        <v>26305.98</v>
      </c>
      <c r="H23" s="28">
        <v>3906.04</v>
      </c>
      <c r="I23" s="28">
        <v>20446.26</v>
      </c>
      <c r="J23" s="28">
        <v>16110.42</v>
      </c>
      <c r="K23" s="28">
        <v>29288.96</v>
      </c>
      <c r="L23" s="28">
        <v>22580.45</v>
      </c>
      <c r="M23" s="28">
        <v>13685.91</v>
      </c>
      <c r="N23" s="28">
        <v>6645.48</v>
      </c>
      <c r="O23" s="28">
        <f t="shared" si="5"/>
        <v>223035.32000000004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1170.88</v>
      </c>
      <c r="C26" s="28">
        <v>865.91</v>
      </c>
      <c r="D26" s="28">
        <v>765.16</v>
      </c>
      <c r="E26" s="28">
        <v>245.07</v>
      </c>
      <c r="F26" s="28">
        <v>833.23</v>
      </c>
      <c r="G26" s="28">
        <v>1124.59</v>
      </c>
      <c r="H26" s="28">
        <v>196.05</v>
      </c>
      <c r="I26" s="28">
        <v>740.65</v>
      </c>
      <c r="J26" s="28">
        <v>795.11</v>
      </c>
      <c r="K26" s="28">
        <v>1105.53</v>
      </c>
      <c r="L26" s="28">
        <v>942.15</v>
      </c>
      <c r="M26" s="28">
        <v>501.03</v>
      </c>
      <c r="N26" s="28">
        <v>212.38</v>
      </c>
      <c r="O26" s="28">
        <f t="shared" si="5"/>
        <v>9497.74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15884.31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384331.47000000003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34203.94</v>
      </c>
      <c r="L30" s="28">
        <v>29792.31</v>
      </c>
      <c r="M30" s="28">
        <v>0</v>
      </c>
      <c r="N30" s="28">
        <v>0</v>
      </c>
      <c r="O30" s="28">
        <f>SUM(B30:N30)</f>
        <v>63996.25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-441000</v>
      </c>
      <c r="C32" s="28">
        <f aca="true" t="shared" si="7" ref="C32:O32">+C33+C35+C48+C49+C50+C55-C56</f>
        <v>-315000</v>
      </c>
      <c r="D32" s="28">
        <f t="shared" si="7"/>
        <v>0</v>
      </c>
      <c r="E32" s="28">
        <f t="shared" si="7"/>
        <v>0</v>
      </c>
      <c r="F32" s="28">
        <f t="shared" si="7"/>
        <v>0</v>
      </c>
      <c r="G32" s="28">
        <f t="shared" si="7"/>
        <v>0</v>
      </c>
      <c r="H32" s="28">
        <f t="shared" si="7"/>
        <v>0</v>
      </c>
      <c r="I32" s="28">
        <f t="shared" si="7"/>
        <v>0</v>
      </c>
      <c r="J32" s="28">
        <f t="shared" si="7"/>
        <v>0</v>
      </c>
      <c r="K32" s="28">
        <f t="shared" si="7"/>
        <v>-405000</v>
      </c>
      <c r="L32" s="28">
        <f t="shared" si="7"/>
        <v>-369000</v>
      </c>
      <c r="M32" s="28">
        <f t="shared" si="7"/>
        <v>0</v>
      </c>
      <c r="N32" s="28">
        <f t="shared" si="7"/>
        <v>0</v>
      </c>
      <c r="O32" s="28">
        <f t="shared" si="7"/>
        <v>-1530000</v>
      </c>
    </row>
    <row r="33" spans="1:15" ht="18.75" customHeight="1">
      <c r="A33" s="26" t="s">
        <v>38</v>
      </c>
      <c r="B33" s="29">
        <f>+B34</f>
        <v>0</v>
      </c>
      <c r="C33" s="29">
        <f>+C34</f>
        <v>0</v>
      </c>
      <c r="D33" s="29">
        <f aca="true" t="shared" si="8" ref="D33:O33">+D34</f>
        <v>0</v>
      </c>
      <c r="E33" s="29">
        <f t="shared" si="8"/>
        <v>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8"/>
        <v>0</v>
      </c>
      <c r="O33" s="29">
        <f t="shared" si="8"/>
        <v>0</v>
      </c>
    </row>
    <row r="34" spans="1:26" ht="18.75" customHeight="1">
      <c r="A34" s="27" t="s">
        <v>39</v>
      </c>
      <c r="B34" s="16">
        <f>ROUND((-B9)*$G$3,2)</f>
        <v>0</v>
      </c>
      <c r="C34" s="16">
        <f aca="true" t="shared" si="9" ref="C34:N34">ROUND((-C9)*$G$3,2)</f>
        <v>0</v>
      </c>
      <c r="D34" s="16">
        <f t="shared" si="9"/>
        <v>0</v>
      </c>
      <c r="E34" s="16">
        <f t="shared" si="9"/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M34" s="16">
        <f t="shared" si="9"/>
        <v>0</v>
      </c>
      <c r="N34" s="16">
        <f t="shared" si="9"/>
        <v>0</v>
      </c>
      <c r="O34" s="30">
        <f aca="true" t="shared" si="10" ref="O34:O56">SUM(B34:N34)</f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-441000</v>
      </c>
      <c r="C35" s="29">
        <f aca="true" t="shared" si="11" ref="C35:O35">SUM(C36:C46)</f>
        <v>-315000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0</v>
      </c>
      <c r="N35" s="29">
        <f t="shared" si="11"/>
        <v>0</v>
      </c>
      <c r="O35" s="29">
        <f t="shared" si="11"/>
        <v>-1530000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-441000</v>
      </c>
      <c r="C42" s="31">
        <v>-315000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-1530000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221296.40000000014</v>
      </c>
      <c r="C54" s="34">
        <f aca="true" t="shared" si="13" ref="C54:N54">+C20+C32</f>
        <v>154325.74</v>
      </c>
      <c r="D54" s="34">
        <f t="shared" si="13"/>
        <v>410934.1099999999</v>
      </c>
      <c r="E54" s="34">
        <f t="shared" si="13"/>
        <v>135018.62000000002</v>
      </c>
      <c r="F54" s="34">
        <f t="shared" si="13"/>
        <v>456825.10999999987</v>
      </c>
      <c r="G54" s="34">
        <f t="shared" si="13"/>
        <v>621987.1599999999</v>
      </c>
      <c r="H54" s="34">
        <f t="shared" si="13"/>
        <v>125510.81</v>
      </c>
      <c r="I54" s="34">
        <f t="shared" si="13"/>
        <v>423102.63</v>
      </c>
      <c r="J54" s="34">
        <f t="shared" si="13"/>
        <v>435896.89</v>
      </c>
      <c r="K54" s="34">
        <f t="shared" si="13"/>
        <v>207215.69000000018</v>
      </c>
      <c r="L54" s="34">
        <f t="shared" si="13"/>
        <v>157686.1000000001</v>
      </c>
      <c r="M54" s="34">
        <f t="shared" si="13"/>
        <v>288254.86000000004</v>
      </c>
      <c r="N54" s="34">
        <f t="shared" si="13"/>
        <v>120920.88000000002</v>
      </c>
      <c r="O54" s="34">
        <f>SUM(B54:N54)</f>
        <v>3758975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221296.4</v>
      </c>
      <c r="C60" s="42">
        <f t="shared" si="14"/>
        <v>154325.75</v>
      </c>
      <c r="D60" s="42">
        <f t="shared" si="14"/>
        <v>410934.11</v>
      </c>
      <c r="E60" s="42">
        <f t="shared" si="14"/>
        <v>135018.63</v>
      </c>
      <c r="F60" s="42">
        <f t="shared" si="14"/>
        <v>456825.1</v>
      </c>
      <c r="G60" s="42">
        <f t="shared" si="14"/>
        <v>621987.15</v>
      </c>
      <c r="H60" s="42">
        <f t="shared" si="14"/>
        <v>125510.81</v>
      </c>
      <c r="I60" s="42">
        <f t="shared" si="14"/>
        <v>423102.63</v>
      </c>
      <c r="J60" s="42">
        <f t="shared" si="14"/>
        <v>435896.9</v>
      </c>
      <c r="K60" s="42">
        <f t="shared" si="14"/>
        <v>207215.68</v>
      </c>
      <c r="L60" s="42">
        <f t="shared" si="14"/>
        <v>157686.1</v>
      </c>
      <c r="M60" s="42">
        <f t="shared" si="14"/>
        <v>288254.86</v>
      </c>
      <c r="N60" s="42">
        <f t="shared" si="14"/>
        <v>120920.88</v>
      </c>
      <c r="O60" s="34">
        <f t="shared" si="14"/>
        <v>3758974.9999999995</v>
      </c>
      <c r="Q60"/>
    </row>
    <row r="61" spans="1:18" ht="18.75" customHeight="1">
      <c r="A61" s="26" t="s">
        <v>54</v>
      </c>
      <c r="B61" s="42">
        <v>191103.5</v>
      </c>
      <c r="C61" s="42">
        <v>115308.37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306411.87</v>
      </c>
      <c r="P61"/>
      <c r="Q61"/>
      <c r="R61" s="41"/>
    </row>
    <row r="62" spans="1:16" ht="18.75" customHeight="1">
      <c r="A62" s="26" t="s">
        <v>55</v>
      </c>
      <c r="B62" s="42">
        <v>30192.9</v>
      </c>
      <c r="C62" s="42">
        <v>39017.38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69210.28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410934.11</v>
      </c>
      <c r="E63" s="43">
        <v>0</v>
      </c>
      <c r="F63" s="43">
        <v>0</v>
      </c>
      <c r="G63" s="43">
        <v>0</v>
      </c>
      <c r="H63" s="42">
        <v>125510.81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536444.9199999999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135018.63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135018.63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456825.1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456825.1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621987.15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621987.15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423102.63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423102.63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435896.9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435896.9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207215.68</v>
      </c>
      <c r="L69" s="29">
        <v>157686.1</v>
      </c>
      <c r="M69" s="43">
        <v>0</v>
      </c>
      <c r="N69" s="43">
        <v>0</v>
      </c>
      <c r="O69" s="34">
        <f t="shared" si="15"/>
        <v>364901.78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288254.86</v>
      </c>
      <c r="N70" s="43">
        <v>0</v>
      </c>
      <c r="O70" s="34">
        <f t="shared" si="15"/>
        <v>288254.86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120920.88</v>
      </c>
      <c r="O71" s="46">
        <f t="shared" si="15"/>
        <v>120920.88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2024-01-11T17:54:43Z</dcterms:modified>
  <cp:category/>
  <cp:version/>
  <cp:contentType/>
  <cp:contentStatus/>
</cp:coreProperties>
</file>