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<sst xmlns="http://schemas.openxmlformats.org/spreadsheetml/2006/main" count="89" uniqueCount="86">
  <si>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</si>
  <si>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</si>
  <si>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</si>
  <si>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</si>
  <si>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</si>
  <si>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</si>
  <si>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</si>
  <si>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</si>
  <si>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</si>
  <si>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</si>
  <si>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</si>
  <si>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</si>
  <si>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</si>
  <si>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</si>
  <si>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</si>
  <si>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</si>
  <si>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</si>
  <si>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</si>
  <si>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</si>
  <si>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</si>
  <si>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</si>
  <si>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</si>
  <si>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</si>
  <si>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</si>
  <si>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</si>
  <si>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</si>
  <si>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</si>
  <si>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</si>
  <si>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</si>
  <si>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</si>
  <si>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</si>
  <si>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</si>
  <si>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</si>
  <si>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</si>
  <si>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</si>
  <si>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</si>
  <si>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</si>
  <si>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</si>
  <si>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</si>
  <si>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</si>
  <si>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</si>
  <si>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</si>
  <si>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</si>
  <si>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</si>
  <si>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</si>
  <si>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</si>
  <si>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</si>
  <si>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</si>
  <si>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</si>
  <si>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</si>
  <si>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</si>
  <si>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</si>
  <si>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</si>
  <si>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</si>
  <si>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</si>
  <si>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</si>
  <si>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</si>
  <si>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</si>
  <si>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</si>
  <si>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</si>
  <si>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</si>
  <si>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</si>
  <si>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</si>
  <si>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</si>
  <si>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</si>
  <si>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</si>
  <si>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</si>
  <si>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</si>
  <si>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</si>
  <si>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</si>
  <si>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</si>
  <si>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</si>
  <si>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</si>
  <si>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</si>
  <si>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</si>
  <si>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</si>
  <si>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</si>
  <si>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</si>
  <si>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</si>
  <si>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</si>
  <si>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</si>
  <si>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</si>
  <si>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</si>
  <si>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</si>
  <si>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04/01/24 - VENCIMENTO 11/01/24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</si>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</sst>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308089</v>
      </c>
      <c r="C7" s="9">
        <f t="shared" si="0"/>
        <v>207479</v>
      </c>
      <c r="D7" s="9">
        <f t="shared" si="0"/>
        <v>197385</v>
      </c>
      <c r="E7" s="9">
        <f t="shared" si="0"/>
        <v>53978</v>
      </c>
      <c r="F7" s="9">
        <f t="shared" si="0"/>
        <v>181184</v>
      </c>
      <c r="G7" s="9">
        <f t="shared" si="0"/>
        <v>291400</v>
      </c>
      <c r="H7" s="9">
        <f t="shared" si="0"/>
        <v>39242</v>
      </c>
      <c r="I7" s="9">
        <f t="shared" si="0"/>
        <v>232525</v>
      </c>
      <c r="J7" s="9">
        <f t="shared" si="0"/>
        <v>174315</v>
      </c>
      <c r="K7" s="9">
        <f t="shared" si="0"/>
        <v>271672</v>
      </c>
      <c r="L7" s="9">
        <f t="shared" si="0"/>
        <v>210198</v>
      </c>
      <c r="M7" s="9">
        <f t="shared" si="0"/>
        <v>103636</v>
      </c>
      <c r="N7" s="9">
        <f t="shared" si="0"/>
        <v>67003</v>
      </c>
      <c r="O7" s="9">
        <f t="shared" si="0"/>
        <v>2338106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8431</v>
      </c>
      <c r="C8" s="11">
        <f t="shared" si="1"/>
        <v>8507</v>
      </c>
      <c r="D8" s="11">
        <f t="shared" si="1"/>
        <v>4570</v>
      </c>
      <c r="E8" s="11">
        <f t="shared" si="1"/>
        <v>1643</v>
      </c>
      <c r="F8" s="11">
        <f t="shared" si="1"/>
        <v>5493</v>
      </c>
      <c r="G8" s="11">
        <f t="shared" si="1"/>
        <v>10584</v>
      </c>
      <c r="H8" s="11">
        <f t="shared" si="1"/>
        <v>1521</v>
      </c>
      <c r="I8" s="11">
        <f t="shared" si="1"/>
        <v>11455</v>
      </c>
      <c r="J8" s="11">
        <f t="shared" si="1"/>
        <v>6479</v>
      </c>
      <c r="K8" s="11">
        <f t="shared" si="1"/>
        <v>4330</v>
      </c>
      <c r="L8" s="11">
        <f t="shared" si="1"/>
        <v>3196</v>
      </c>
      <c r="M8" s="11">
        <f t="shared" si="1"/>
        <v>4478</v>
      </c>
      <c r="N8" s="11">
        <f t="shared" si="1"/>
        <v>2976</v>
      </c>
      <c r="O8" s="11">
        <f t="shared" si="1"/>
        <v>73663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8431</v>
      </c>
      <c r="C9" s="11">
        <v>8507</v>
      </c>
      <c r="D9" s="11">
        <v>4570</v>
      </c>
      <c r="E9" s="11">
        <v>1643</v>
      </c>
      <c r="F9" s="11">
        <v>5493</v>
      </c>
      <c r="G9" s="11">
        <v>10584</v>
      </c>
      <c r="H9" s="11">
        <v>1521</v>
      </c>
      <c r="I9" s="11">
        <v>11455</v>
      </c>
      <c r="J9" s="11">
        <v>6479</v>
      </c>
      <c r="K9" s="11">
        <v>4328</v>
      </c>
      <c r="L9" s="11">
        <v>3194</v>
      </c>
      <c r="M9" s="11">
        <v>4478</v>
      </c>
      <c r="N9" s="11">
        <v>2968</v>
      </c>
      <c r="O9" s="11">
        <f>SUM(B9:N9)</f>
        <v>73651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2</v>
      </c>
      <c r="L10" s="13">
        <v>2</v>
      </c>
      <c r="M10" s="13">
        <v>0</v>
      </c>
      <c r="N10" s="13">
        <v>8</v>
      </c>
      <c r="O10" s="11">
        <f>SUM(B10:N10)</f>
        <v>12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299658</v>
      </c>
      <c r="C11" s="13">
        <v>198972</v>
      </c>
      <c r="D11" s="13">
        <v>192815</v>
      </c>
      <c r="E11" s="13">
        <v>52335</v>
      </c>
      <c r="F11" s="13">
        <v>175691</v>
      </c>
      <c r="G11" s="13">
        <v>280816</v>
      </c>
      <c r="H11" s="13">
        <v>37721</v>
      </c>
      <c r="I11" s="13">
        <v>221070</v>
      </c>
      <c r="J11" s="13">
        <v>167836</v>
      </c>
      <c r="K11" s="13">
        <v>267342</v>
      </c>
      <c r="L11" s="13">
        <v>207002</v>
      </c>
      <c r="M11" s="13">
        <v>99158</v>
      </c>
      <c r="N11" s="13">
        <v>64027</v>
      </c>
      <c r="O11" s="11">
        <f>SUM(B11:N11)</f>
        <v>2264443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25391</v>
      </c>
      <c r="C12" s="13">
        <v>21187</v>
      </c>
      <c r="D12" s="13">
        <v>17085</v>
      </c>
      <c r="E12" s="13">
        <v>6927</v>
      </c>
      <c r="F12" s="13">
        <v>18838</v>
      </c>
      <c r="G12" s="13">
        <v>31583</v>
      </c>
      <c r="H12" s="13">
        <v>4322</v>
      </c>
      <c r="I12" s="13">
        <v>25004</v>
      </c>
      <c r="J12" s="13">
        <v>16520</v>
      </c>
      <c r="K12" s="13">
        <v>21348</v>
      </c>
      <c r="L12" s="13">
        <v>16475</v>
      </c>
      <c r="M12" s="13">
        <v>5933</v>
      </c>
      <c r="N12" s="13">
        <v>3128</v>
      </c>
      <c r="O12" s="11">
        <f>SUM(B12:N12)</f>
        <v>213741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274267</v>
      </c>
      <c r="C13" s="15">
        <f t="shared" si="2"/>
        <v>177785</v>
      </c>
      <c r="D13" s="15">
        <f t="shared" si="2"/>
        <v>175730</v>
      </c>
      <c r="E13" s="15">
        <f t="shared" si="2"/>
        <v>45408</v>
      </c>
      <c r="F13" s="15">
        <f t="shared" si="2"/>
        <v>156853</v>
      </c>
      <c r="G13" s="15">
        <f t="shared" si="2"/>
        <v>249233</v>
      </c>
      <c r="H13" s="15">
        <f t="shared" si="2"/>
        <v>33399</v>
      </c>
      <c r="I13" s="15">
        <f t="shared" si="2"/>
        <v>196066</v>
      </c>
      <c r="J13" s="15">
        <f t="shared" si="2"/>
        <v>151316</v>
      </c>
      <c r="K13" s="15">
        <f t="shared" si="2"/>
        <v>245994</v>
      </c>
      <c r="L13" s="15">
        <f t="shared" si="2"/>
        <v>190527</v>
      </c>
      <c r="M13" s="15">
        <f t="shared" si="2"/>
        <v>93225</v>
      </c>
      <c r="N13" s="15">
        <f t="shared" si="2"/>
        <v>60899</v>
      </c>
      <c r="O13" s="11">
        <f>SUM(B13:N13)</f>
        <v>2050702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1.320538898486727</v>
      </c>
      <c r="C18" s="19">
        <v>1.407404163368216</v>
      </c>
      <c r="D18" s="19">
        <v>1.506523150193038</v>
      </c>
      <c r="E18" s="19">
        <v>0.940546380106657</v>
      </c>
      <c r="F18" s="19">
        <v>1.505335595292366</v>
      </c>
      <c r="G18" s="19">
        <v>1.586638805070567</v>
      </c>
      <c r="H18" s="19">
        <v>1.650731611268003</v>
      </c>
      <c r="I18" s="19">
        <v>1.269303182379545</v>
      </c>
      <c r="J18" s="19">
        <v>1.52301056986268</v>
      </c>
      <c r="K18" s="19">
        <v>1.312754284603898</v>
      </c>
      <c r="L18" s="19">
        <v>1.355869857894811</v>
      </c>
      <c r="M18" s="19">
        <v>1.360584629676751</v>
      </c>
      <c r="N18" s="19">
        <v>1.205662061486977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1325412.08</v>
      </c>
      <c r="C20" s="24">
        <f aca="true" t="shared" si="3" ref="C20:O20">SUM(C21:C31)</f>
        <v>960489.5800000001</v>
      </c>
      <c r="D20" s="24">
        <f t="shared" si="3"/>
        <v>843881.0200000003</v>
      </c>
      <c r="E20" s="24">
        <f t="shared" si="3"/>
        <v>253679.40999999997</v>
      </c>
      <c r="F20" s="24">
        <f t="shared" si="3"/>
        <v>914029.42</v>
      </c>
      <c r="G20" s="24">
        <f t="shared" si="3"/>
        <v>1283500.0400000003</v>
      </c>
      <c r="H20" s="24">
        <f t="shared" si="3"/>
        <v>255062.20999999996</v>
      </c>
      <c r="I20" s="24">
        <f t="shared" si="3"/>
        <v>983155.24</v>
      </c>
      <c r="J20" s="24">
        <f t="shared" si="3"/>
        <v>876506.1699999999</v>
      </c>
      <c r="K20" s="24">
        <f t="shared" si="3"/>
        <v>1158796.34</v>
      </c>
      <c r="L20" s="24">
        <f t="shared" si="3"/>
        <v>1060350.9500000002</v>
      </c>
      <c r="M20" s="24">
        <f t="shared" si="3"/>
        <v>588651.76</v>
      </c>
      <c r="N20" s="24">
        <f t="shared" si="3"/>
        <v>301800.15</v>
      </c>
      <c r="O20" s="24">
        <f t="shared" si="3"/>
        <v>10805314.370000001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909478.73</v>
      </c>
      <c r="C21" s="28">
        <f aca="true" t="shared" si="4" ref="C21:N21">ROUND((C15+C16)*C7,2)</f>
        <v>632727.96</v>
      </c>
      <c r="D21" s="28">
        <f t="shared" si="4"/>
        <v>527906.18</v>
      </c>
      <c r="E21" s="28">
        <f t="shared" si="4"/>
        <v>246625.48</v>
      </c>
      <c r="F21" s="28">
        <f t="shared" si="4"/>
        <v>561652.28</v>
      </c>
      <c r="G21" s="28">
        <f t="shared" si="4"/>
        <v>743244.84</v>
      </c>
      <c r="H21" s="28">
        <f t="shared" si="4"/>
        <v>134388.15</v>
      </c>
      <c r="I21" s="28">
        <f t="shared" si="4"/>
        <v>704108.95</v>
      </c>
      <c r="J21" s="28">
        <f t="shared" si="4"/>
        <v>530911.2</v>
      </c>
      <c r="K21" s="28">
        <f t="shared" si="4"/>
        <v>782116.52</v>
      </c>
      <c r="L21" s="28">
        <f t="shared" si="4"/>
        <v>689029.04</v>
      </c>
      <c r="M21" s="28">
        <f t="shared" si="4"/>
        <v>392003.17</v>
      </c>
      <c r="N21" s="28">
        <f t="shared" si="4"/>
        <v>228929.15</v>
      </c>
      <c r="O21" s="28">
        <f aca="true" t="shared" si="5" ref="O21:O29">SUM(B21:N21)</f>
        <v>7083121.649999999</v>
      </c>
    </row>
    <row r="22" spans="1:23" ht="18.75" customHeight="1">
      <c r="A22" s="26" t="s">
        <v>33</v>
      </c>
      <c r="B22" s="28">
        <f>IF(B18&lt;&gt;0,ROUND((B18-1)*B21,2),0)</f>
        <v>291523.31</v>
      </c>
      <c r="C22" s="28">
        <f aca="true" t="shared" si="6" ref="C22:N22">IF(C18&lt;&gt;0,ROUND((C18-1)*C21,2),0)</f>
        <v>257776.01</v>
      </c>
      <c r="D22" s="28">
        <f t="shared" si="6"/>
        <v>267396.7</v>
      </c>
      <c r="E22" s="28">
        <f t="shared" si="6"/>
        <v>-14662.78</v>
      </c>
      <c r="F22" s="28">
        <f t="shared" si="6"/>
        <v>283822.89</v>
      </c>
      <c r="G22" s="28">
        <f t="shared" si="6"/>
        <v>436016.26</v>
      </c>
      <c r="H22" s="28">
        <f t="shared" si="6"/>
        <v>87450.62</v>
      </c>
      <c r="I22" s="28">
        <f t="shared" si="6"/>
        <v>189618.78</v>
      </c>
      <c r="J22" s="28">
        <f t="shared" si="6"/>
        <v>277672.17</v>
      </c>
      <c r="K22" s="28">
        <f t="shared" si="6"/>
        <v>244610.29</v>
      </c>
      <c r="L22" s="28">
        <f t="shared" si="6"/>
        <v>245204.67</v>
      </c>
      <c r="M22" s="28">
        <f t="shared" si="6"/>
        <v>141350.32</v>
      </c>
      <c r="N22" s="28">
        <f t="shared" si="6"/>
        <v>47082.04</v>
      </c>
      <c r="O22" s="28">
        <f t="shared" si="5"/>
        <v>2754861.2799999993</v>
      </c>
      <c r="W22" s="51"/>
    </row>
    <row r="23" spans="1:15" ht="18.75" customHeight="1">
      <c r="A23" s="26" t="s">
        <v>34</v>
      </c>
      <c r="B23" s="28">
        <v>60182.33</v>
      </c>
      <c r="C23" s="28">
        <v>41563.3</v>
      </c>
      <c r="D23" s="28">
        <v>29227.59</v>
      </c>
      <c r="E23" s="28">
        <v>10603.85</v>
      </c>
      <c r="F23" s="28">
        <v>38340.1</v>
      </c>
      <c r="G23" s="28">
        <v>58214.32</v>
      </c>
      <c r="H23" s="28">
        <v>7015.13</v>
      </c>
      <c r="I23" s="28">
        <v>43055.41</v>
      </c>
      <c r="J23" s="28">
        <v>38614.9</v>
      </c>
      <c r="K23" s="28">
        <v>53375.29</v>
      </c>
      <c r="L23" s="28">
        <v>51615.54</v>
      </c>
      <c r="M23" s="28">
        <v>23420.83</v>
      </c>
      <c r="N23" s="28">
        <v>14948.32</v>
      </c>
      <c r="O23" s="28">
        <f t="shared" si="5"/>
        <v>470176.91000000003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1132.76</v>
      </c>
      <c r="C26" s="28">
        <v>838.68</v>
      </c>
      <c r="D26" s="28">
        <v>740.65</v>
      </c>
      <c r="E26" s="28">
        <v>217.84</v>
      </c>
      <c r="F26" s="28">
        <v>792.39</v>
      </c>
      <c r="G26" s="28">
        <v>1108.25</v>
      </c>
      <c r="H26" s="28">
        <v>206.95</v>
      </c>
      <c r="I26" s="28">
        <v>841.4</v>
      </c>
      <c r="J26" s="28">
        <v>759.71</v>
      </c>
      <c r="K26" s="28">
        <v>999.33</v>
      </c>
      <c r="L26" s="28">
        <v>912.2</v>
      </c>
      <c r="M26" s="28">
        <v>501.03</v>
      </c>
      <c r="N26" s="28">
        <v>250.51</v>
      </c>
      <c r="O26" s="28">
        <f t="shared" si="5"/>
        <v>9301.7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997.88</v>
      </c>
      <c r="C27" s="28">
        <v>742.93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862.92</v>
      </c>
      <c r="L27" s="28">
        <v>753.83</v>
      </c>
      <c r="M27" s="28">
        <v>426.7</v>
      </c>
      <c r="N27" s="28">
        <v>223.57</v>
      </c>
      <c r="O27" s="28">
        <f t="shared" si="5"/>
        <v>7903.92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3683.229999999999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58091.56</v>
      </c>
      <c r="C29" s="28">
        <v>22954.09</v>
      </c>
      <c r="D29" s="28">
        <v>15884.31</v>
      </c>
      <c r="E29" s="28">
        <v>8833.12</v>
      </c>
      <c r="F29" s="28">
        <v>26690.17</v>
      </c>
      <c r="G29" s="28">
        <v>41850.97</v>
      </c>
      <c r="H29" s="28">
        <v>23991.43</v>
      </c>
      <c r="I29" s="28">
        <v>40978.97</v>
      </c>
      <c r="J29" s="28">
        <v>25818.15</v>
      </c>
      <c r="K29" s="28">
        <v>40915.54</v>
      </c>
      <c r="L29" s="28">
        <v>40850.27</v>
      </c>
      <c r="M29" s="28">
        <v>28980.65</v>
      </c>
      <c r="N29" s="28">
        <v>8492.24</v>
      </c>
      <c r="O29" s="28">
        <f t="shared" si="5"/>
        <v>384331.47000000003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33749.66</v>
      </c>
      <c r="L30" s="28">
        <v>29863.75</v>
      </c>
      <c r="M30" s="28">
        <v>0</v>
      </c>
      <c r="N30" s="28">
        <v>0</v>
      </c>
      <c r="O30" s="28">
        <f>SUM(B30:N30)</f>
        <v>63613.41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-37096.4</v>
      </c>
      <c r="C32" s="28">
        <f aca="true" t="shared" si="7" ref="C32:O32">+C33+C35+C48+C49+C50+C55-C56</f>
        <v>-37430.8</v>
      </c>
      <c r="D32" s="28">
        <f t="shared" si="7"/>
        <v>-20108</v>
      </c>
      <c r="E32" s="28">
        <f t="shared" si="7"/>
        <v>-7229.2</v>
      </c>
      <c r="F32" s="28">
        <f t="shared" si="7"/>
        <v>-24169.2</v>
      </c>
      <c r="G32" s="28">
        <f t="shared" si="7"/>
        <v>-46569.6</v>
      </c>
      <c r="H32" s="28">
        <f t="shared" si="7"/>
        <v>-6692.4</v>
      </c>
      <c r="I32" s="28">
        <f t="shared" si="7"/>
        <v>-50402</v>
      </c>
      <c r="J32" s="28">
        <f t="shared" si="7"/>
        <v>-28507.6</v>
      </c>
      <c r="K32" s="28">
        <f t="shared" si="7"/>
        <v>-19043.2</v>
      </c>
      <c r="L32" s="28">
        <f t="shared" si="7"/>
        <v>-14053.6</v>
      </c>
      <c r="M32" s="28">
        <f t="shared" si="7"/>
        <v>-19703.2</v>
      </c>
      <c r="N32" s="28">
        <f t="shared" si="7"/>
        <v>-13059.2</v>
      </c>
      <c r="O32" s="28">
        <f t="shared" si="7"/>
        <v>-324064.4</v>
      </c>
    </row>
    <row r="33" spans="1:15" ht="18.75" customHeight="1">
      <c r="A33" s="26" t="s">
        <v>38</v>
      </c>
      <c r="B33" s="29">
        <f>+B34</f>
        <v>-37096.4</v>
      </c>
      <c r="C33" s="29">
        <f>+C34</f>
        <v>-37430.8</v>
      </c>
      <c r="D33" s="29">
        <f aca="true" t="shared" si="8" ref="D33:O33">+D34</f>
        <v>-20108</v>
      </c>
      <c r="E33" s="29">
        <f t="shared" si="8"/>
        <v>-7229.2</v>
      </c>
      <c r="F33" s="29">
        <f t="shared" si="8"/>
        <v>-24169.2</v>
      </c>
      <c r="G33" s="29">
        <f t="shared" si="8"/>
        <v>-46569.6</v>
      </c>
      <c r="H33" s="29">
        <f t="shared" si="8"/>
        <v>-6692.4</v>
      </c>
      <c r="I33" s="29">
        <f t="shared" si="8"/>
        <v>-50402</v>
      </c>
      <c r="J33" s="29">
        <f t="shared" si="8"/>
        <v>-28507.6</v>
      </c>
      <c r="K33" s="29">
        <f t="shared" si="8"/>
        <v>-19043.2</v>
      </c>
      <c r="L33" s="29">
        <f t="shared" si="8"/>
        <v>-14053.6</v>
      </c>
      <c r="M33" s="29">
        <f t="shared" si="8"/>
        <v>-19703.2</v>
      </c>
      <c r="N33" s="29">
        <f t="shared" si="8"/>
        <v>-13059.2</v>
      </c>
      <c r="O33" s="29">
        <f t="shared" si="8"/>
        <v>-324064.4</v>
      </c>
    </row>
    <row r="34" spans="1:26" ht="18.75" customHeight="1">
      <c r="A34" s="27" t="s">
        <v>39</v>
      </c>
      <c r="B34" s="16">
        <f>ROUND((-B9)*$G$3,2)</f>
        <v>-37096.4</v>
      </c>
      <c r="C34" s="16">
        <f aca="true" t="shared" si="9" ref="C34:N34">ROUND((-C9)*$G$3,2)</f>
        <v>-37430.8</v>
      </c>
      <c r="D34" s="16">
        <f t="shared" si="9"/>
        <v>-20108</v>
      </c>
      <c r="E34" s="16">
        <f t="shared" si="9"/>
        <v>-7229.2</v>
      </c>
      <c r="F34" s="16">
        <f t="shared" si="9"/>
        <v>-24169.2</v>
      </c>
      <c r="G34" s="16">
        <f t="shared" si="9"/>
        <v>-46569.6</v>
      </c>
      <c r="H34" s="16">
        <f t="shared" si="9"/>
        <v>-6692.4</v>
      </c>
      <c r="I34" s="16">
        <f t="shared" si="9"/>
        <v>-50402</v>
      </c>
      <c r="J34" s="16">
        <f t="shared" si="9"/>
        <v>-28507.6</v>
      </c>
      <c r="K34" s="16">
        <f t="shared" si="9"/>
        <v>-19043.2</v>
      </c>
      <c r="L34" s="16">
        <f t="shared" si="9"/>
        <v>-14053.6</v>
      </c>
      <c r="M34" s="16">
        <f t="shared" si="9"/>
        <v>-19703.2</v>
      </c>
      <c r="N34" s="16">
        <f t="shared" si="9"/>
        <v>-13059.2</v>
      </c>
      <c r="O34" s="30">
        <f aca="true" t="shared" si="10" ref="O34:O56">SUM(B34:N34)</f>
        <v>-324064.4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0</v>
      </c>
      <c r="O35" s="29">
        <f t="shared" si="11"/>
        <v>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1260000</v>
      </c>
      <c r="C41" s="31">
        <v>931500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1089000</v>
      </c>
      <c r="L41" s="31">
        <v>990000</v>
      </c>
      <c r="M41" s="31">
        <v>0</v>
      </c>
      <c r="N41" s="31">
        <v>0</v>
      </c>
      <c r="O41" s="31">
        <f t="shared" si="10"/>
        <v>4270500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-1260000</v>
      </c>
      <c r="C42" s="31">
        <v>-931500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-4270500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1288315.6800000002</v>
      </c>
      <c r="C54" s="34">
        <f aca="true" t="shared" si="13" ref="C54:N54">+C20+C32</f>
        <v>923058.78</v>
      </c>
      <c r="D54" s="34">
        <f t="shared" si="13"/>
        <v>823773.0200000003</v>
      </c>
      <c r="E54" s="34">
        <f t="shared" si="13"/>
        <v>246450.20999999996</v>
      </c>
      <c r="F54" s="34">
        <f t="shared" si="13"/>
        <v>889860.2200000001</v>
      </c>
      <c r="G54" s="34">
        <f t="shared" si="13"/>
        <v>1236930.4400000002</v>
      </c>
      <c r="H54" s="34">
        <f t="shared" si="13"/>
        <v>248369.80999999997</v>
      </c>
      <c r="I54" s="34">
        <f t="shared" si="13"/>
        <v>932753.24</v>
      </c>
      <c r="J54" s="34">
        <f t="shared" si="13"/>
        <v>847998.57</v>
      </c>
      <c r="K54" s="34">
        <f t="shared" si="13"/>
        <v>1139753.1400000001</v>
      </c>
      <c r="L54" s="34">
        <f t="shared" si="13"/>
        <v>1046297.3500000002</v>
      </c>
      <c r="M54" s="34">
        <f t="shared" si="13"/>
        <v>568948.56</v>
      </c>
      <c r="N54" s="34">
        <f t="shared" si="13"/>
        <v>288740.95</v>
      </c>
      <c r="O54" s="34">
        <f>SUM(B54:N54)</f>
        <v>10481249.97</v>
      </c>
      <c r="P54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1288315.68</v>
      </c>
      <c r="C60" s="42">
        <f t="shared" si="14"/>
        <v>923058.77</v>
      </c>
      <c r="D60" s="42">
        <f t="shared" si="14"/>
        <v>823773.03</v>
      </c>
      <c r="E60" s="42">
        <f t="shared" si="14"/>
        <v>246450.21</v>
      </c>
      <c r="F60" s="42">
        <f t="shared" si="14"/>
        <v>889860.22</v>
      </c>
      <c r="G60" s="42">
        <f t="shared" si="14"/>
        <v>1236930.44</v>
      </c>
      <c r="H60" s="42">
        <f t="shared" si="14"/>
        <v>248369.81</v>
      </c>
      <c r="I60" s="42">
        <f t="shared" si="14"/>
        <v>932753.24</v>
      </c>
      <c r="J60" s="42">
        <f t="shared" si="14"/>
        <v>847998.56</v>
      </c>
      <c r="K60" s="42">
        <f t="shared" si="14"/>
        <v>1139753.14</v>
      </c>
      <c r="L60" s="42">
        <f t="shared" si="14"/>
        <v>1046297.35</v>
      </c>
      <c r="M60" s="42">
        <f t="shared" si="14"/>
        <v>568948.56</v>
      </c>
      <c r="N60" s="42">
        <f t="shared" si="14"/>
        <v>288740.95</v>
      </c>
      <c r="O60" s="34">
        <f t="shared" si="14"/>
        <v>10481249.96</v>
      </c>
      <c r="Q60"/>
    </row>
    <row r="61" spans="1:18" ht="18.75" customHeight="1">
      <c r="A61" s="26" t="s">
        <v>54</v>
      </c>
      <c r="B61" s="42">
        <v>1060724.22</v>
      </c>
      <c r="C61" s="42">
        <v>655727.68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1716451.9</v>
      </c>
      <c r="P61"/>
      <c r="Q61"/>
      <c r="R61" s="41"/>
    </row>
    <row r="62" spans="1:16" ht="18.75" customHeight="1">
      <c r="A62" s="26" t="s">
        <v>55</v>
      </c>
      <c r="B62" s="42">
        <v>227591.46</v>
      </c>
      <c r="C62" s="42">
        <v>267331.09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494922.55000000005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823773.03</v>
      </c>
      <c r="E63" s="43">
        <v>0</v>
      </c>
      <c r="F63" s="43">
        <v>0</v>
      </c>
      <c r="G63" s="43">
        <v>0</v>
      </c>
      <c r="H63" s="42">
        <v>248369.81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1072142.84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246450.21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246450.21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889860.22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889860.22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1236930.44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1236930.44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932753.24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932753.24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847998.56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847998.56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1139753.14</v>
      </c>
      <c r="L69" s="29">
        <v>1046297.35</v>
      </c>
      <c r="M69" s="43">
        <v>0</v>
      </c>
      <c r="N69" s="43">
        <v>0</v>
      </c>
      <c r="O69" s="34">
        <f t="shared" si="15"/>
        <v>2186050.4899999998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568948.56</v>
      </c>
      <c r="N70" s="43">
        <v>0</v>
      </c>
      <c r="O70" s="34">
        <f t="shared" si="15"/>
        <v>568948.56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288740.95</v>
      </c>
      <c r="O71" s="46">
        <f t="shared" si="15"/>
        <v>288740.95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2024-01-10T14:55:17Z</dcterms:modified>
  <cp:category/>
  <cp:version/>
  <cp:contentType/>
  <cp:contentStatus/>
</cp:coreProperties>
</file>