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<sst xmlns="http://schemas.openxmlformats.org/spreadsheetml/2006/main" count="90" uniqueCount="87">
  <si>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</si>
  <si>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</si>
  <si>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</si>
  <si>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</si>
  <si>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</si>
  <si>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</si>
  <si>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</si>
  <si>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</si>
  <si>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</si>
  <si>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</si>
  <si>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</si>
  <si>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</si>
  <si>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</si>
  <si>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</si>
  <si>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</si>
  <si>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</si>
  <si>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</si>
  <si>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</si>
  <si>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</si>
  <si>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</si>
  <si>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</si>
  <si>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</si>
  <si>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</si>
  <si>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</si>
  <si>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</si>
  <si>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</si>
  <si>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</si>
  <si>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</si>
  <si>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</si>
  <si>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</si>
  <si>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</si>
  <si>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</si>
  <si>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</si>
  <si>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</si>
  <si>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</si>
  <si>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</si>
  <si>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</si>
  <si>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</si>
  <si>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</si>
  <si>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</si>
  <si>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</si>
  <si>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</si>
  <si>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</si>
  <si>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</si>
  <si>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</si>
  <si>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</si>
  <si>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</si>
  <si>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</si>
  <si>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</si>
  <si>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</si>
  <si>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</si>
  <si>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</si>
  <si>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</si>
  <si>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</si>
  <si>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</si>
  <si>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</si>
  <si>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</si>
  <si>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</si>
  <si>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</si>
  <si>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</si>
  <si>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</si>
  <si>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</si>
  <si>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</si>
  <si>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</si>
  <si>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</si>
  <si>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</si>
  <si>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</si>
  <si>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</si>
  <si>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</si>
  <si>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</si>
  <si>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</si>
  <si>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</si>
  <si>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</si>
  <si>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</si>
  <si>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</si>
  <si>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</si>
  <si>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</si>
  <si>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</si>
  <si>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</si>
  <si>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</si>
  <si>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</si>
  <si>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</si>
  <si>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</si>
  <si>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</si>
  <si>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01/01/24 - VENCIMENTO 08/01/24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</si>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</sst>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91005</v>
      </c>
      <c r="C7" s="9">
        <f t="shared" si="0"/>
        <v>53275</v>
      </c>
      <c r="D7" s="9">
        <f t="shared" si="0"/>
        <v>53681</v>
      </c>
      <c r="E7" s="9">
        <f t="shared" si="0"/>
        <v>14766</v>
      </c>
      <c r="F7" s="9">
        <f t="shared" si="0"/>
        <v>49523</v>
      </c>
      <c r="G7" s="9">
        <f t="shared" si="0"/>
        <v>73496</v>
      </c>
      <c r="H7" s="9">
        <f t="shared" si="0"/>
        <v>9386</v>
      </c>
      <c r="I7" s="9">
        <f t="shared" si="0"/>
        <v>53399</v>
      </c>
      <c r="J7" s="9">
        <f t="shared" si="0"/>
        <v>52982</v>
      </c>
      <c r="K7" s="9">
        <f t="shared" si="0"/>
        <v>83384</v>
      </c>
      <c r="L7" s="9">
        <f t="shared" si="0"/>
        <v>56162</v>
      </c>
      <c r="M7" s="9">
        <f t="shared" si="0"/>
        <v>26236</v>
      </c>
      <c r="N7" s="9">
        <f t="shared" si="0"/>
        <v>13823</v>
      </c>
      <c r="O7" s="9">
        <f t="shared" si="0"/>
        <v>631118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91005</v>
      </c>
      <c r="C11" s="13">
        <v>53275</v>
      </c>
      <c r="D11" s="13">
        <v>53681</v>
      </c>
      <c r="E11" s="13">
        <v>14766</v>
      </c>
      <c r="F11" s="13">
        <v>49523</v>
      </c>
      <c r="G11" s="13">
        <v>73496</v>
      </c>
      <c r="H11" s="13">
        <v>9386</v>
      </c>
      <c r="I11" s="13">
        <v>53399</v>
      </c>
      <c r="J11" s="13">
        <v>52982</v>
      </c>
      <c r="K11" s="13">
        <v>83384</v>
      </c>
      <c r="L11" s="13">
        <v>56162</v>
      </c>
      <c r="M11" s="13">
        <v>26236</v>
      </c>
      <c r="N11" s="13">
        <v>13823</v>
      </c>
      <c r="O11" s="11">
        <f>SUM(B11:N11)</f>
        <v>631118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6099</v>
      </c>
      <c r="C12" s="13">
        <v>4313</v>
      </c>
      <c r="D12" s="13">
        <v>3974</v>
      </c>
      <c r="E12" s="13">
        <v>1397</v>
      </c>
      <c r="F12" s="13">
        <v>4111</v>
      </c>
      <c r="G12" s="13">
        <v>6725</v>
      </c>
      <c r="H12" s="13">
        <v>928</v>
      </c>
      <c r="I12" s="13">
        <v>4356</v>
      </c>
      <c r="J12" s="13">
        <v>4059</v>
      </c>
      <c r="K12" s="13">
        <v>5602</v>
      </c>
      <c r="L12" s="13">
        <v>3810</v>
      </c>
      <c r="M12" s="13">
        <v>1314</v>
      </c>
      <c r="N12" s="13">
        <v>520</v>
      </c>
      <c r="O12" s="11">
        <f>SUM(B12:N12)</f>
        <v>47208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84906</v>
      </c>
      <c r="C13" s="15">
        <f t="shared" si="2"/>
        <v>48962</v>
      </c>
      <c r="D13" s="15">
        <f t="shared" si="2"/>
        <v>49707</v>
      </c>
      <c r="E13" s="15">
        <f t="shared" si="2"/>
        <v>13369</v>
      </c>
      <c r="F13" s="15">
        <f t="shared" si="2"/>
        <v>45412</v>
      </c>
      <c r="G13" s="15">
        <f t="shared" si="2"/>
        <v>66771</v>
      </c>
      <c r="H13" s="15">
        <f t="shared" si="2"/>
        <v>8458</v>
      </c>
      <c r="I13" s="15">
        <f t="shared" si="2"/>
        <v>49043</v>
      </c>
      <c r="J13" s="15">
        <f t="shared" si="2"/>
        <v>48923</v>
      </c>
      <c r="K13" s="15">
        <f t="shared" si="2"/>
        <v>77782</v>
      </c>
      <c r="L13" s="15">
        <f t="shared" si="2"/>
        <v>52352</v>
      </c>
      <c r="M13" s="15">
        <f t="shared" si="2"/>
        <v>24922</v>
      </c>
      <c r="N13" s="15">
        <f t="shared" si="2"/>
        <v>13303</v>
      </c>
      <c r="O13" s="11">
        <f>SUM(B13:N13)</f>
        <v>583910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1.345155728540681</v>
      </c>
      <c r="C18" s="19">
        <v>1.483157324216601</v>
      </c>
      <c r="D18" s="19">
        <v>1.565411485248627</v>
      </c>
      <c r="E18" s="19">
        <v>0.964044452716072</v>
      </c>
      <c r="F18" s="19">
        <v>1.514170496317672</v>
      </c>
      <c r="G18" s="19">
        <v>1.642620493373357</v>
      </c>
      <c r="H18" s="19">
        <v>1.753195918051363</v>
      </c>
      <c r="I18" s="19">
        <v>1.341667217446453</v>
      </c>
      <c r="J18" s="19">
        <v>1.59198813031761</v>
      </c>
      <c r="K18" s="19">
        <v>1.335796351984258</v>
      </c>
      <c r="L18" s="19">
        <v>1.398124511107266</v>
      </c>
      <c r="M18" s="19">
        <v>1.429210394464165</v>
      </c>
      <c r="N18" s="19">
        <v>1.244781411623668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452048.8199999999</v>
      </c>
      <c r="C20" s="24">
        <f aca="true" t="shared" si="3" ref="C20:O20">SUM(C21:C31)</f>
        <v>288408.53</v>
      </c>
      <c r="D20" s="24">
        <f t="shared" si="3"/>
        <v>259760.27999999997</v>
      </c>
      <c r="E20" s="24">
        <f t="shared" si="3"/>
        <v>81879.35</v>
      </c>
      <c r="F20" s="24">
        <f t="shared" si="3"/>
        <v>280214.22</v>
      </c>
      <c r="G20" s="24">
        <f t="shared" si="3"/>
        <v>379118.74</v>
      </c>
      <c r="H20" s="24">
        <f t="shared" si="3"/>
        <v>86559.30000000002</v>
      </c>
      <c r="I20" s="24">
        <f t="shared" si="3"/>
        <v>283530.54000000004</v>
      </c>
      <c r="J20" s="24">
        <f t="shared" si="3"/>
        <v>304033.74999999994</v>
      </c>
      <c r="K20" s="24">
        <f t="shared" si="3"/>
        <v>430624.38999999996</v>
      </c>
      <c r="L20" s="24">
        <f t="shared" si="3"/>
        <v>355511.07999999996</v>
      </c>
      <c r="M20" s="24">
        <f t="shared" si="3"/>
        <v>187561.21</v>
      </c>
      <c r="N20" s="24">
        <f t="shared" si="3"/>
        <v>76235.09000000001</v>
      </c>
      <c r="O20" s="24">
        <f t="shared" si="3"/>
        <v>3465485.3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268646.76</v>
      </c>
      <c r="C21" s="28">
        <f aca="true" t="shared" si="4" ref="C21:N21">ROUND((C15+C16)*C7,2)</f>
        <v>162467.44</v>
      </c>
      <c r="D21" s="28">
        <f t="shared" si="4"/>
        <v>143569.83</v>
      </c>
      <c r="E21" s="28">
        <f t="shared" si="4"/>
        <v>67465.85</v>
      </c>
      <c r="F21" s="28">
        <f t="shared" si="4"/>
        <v>153516.35</v>
      </c>
      <c r="G21" s="28">
        <f t="shared" si="4"/>
        <v>187458.9</v>
      </c>
      <c r="H21" s="28">
        <f t="shared" si="4"/>
        <v>32143.3</v>
      </c>
      <c r="I21" s="28">
        <f t="shared" si="4"/>
        <v>161697.51</v>
      </c>
      <c r="J21" s="28">
        <f t="shared" si="4"/>
        <v>161367.28</v>
      </c>
      <c r="K21" s="28">
        <f t="shared" si="4"/>
        <v>240054.2</v>
      </c>
      <c r="L21" s="28">
        <f t="shared" si="4"/>
        <v>184099.04</v>
      </c>
      <c r="M21" s="28">
        <f t="shared" si="4"/>
        <v>99237.67</v>
      </c>
      <c r="N21" s="28">
        <f t="shared" si="4"/>
        <v>47229.04</v>
      </c>
      <c r="O21" s="28">
        <f aca="true" t="shared" si="5" ref="O21:O29">SUM(B21:N21)</f>
        <v>1908953.17</v>
      </c>
    </row>
    <row r="22" spans="1:23" ht="18.75" customHeight="1">
      <c r="A22" s="26" t="s">
        <v>33</v>
      </c>
      <c r="B22" s="28">
        <f>IF(B18&lt;&gt;0,ROUND((B18-1)*B21,2),0)</f>
        <v>92724.97</v>
      </c>
      <c r="C22" s="28">
        <f aca="true" t="shared" si="6" ref="C22:N22">IF(C18&lt;&gt;0,ROUND((C18-1)*C21,2),0)</f>
        <v>78497.33</v>
      </c>
      <c r="D22" s="28">
        <f t="shared" si="6"/>
        <v>81176.03</v>
      </c>
      <c r="E22" s="28">
        <f t="shared" si="6"/>
        <v>-2425.77</v>
      </c>
      <c r="F22" s="28">
        <f t="shared" si="6"/>
        <v>78933.58</v>
      </c>
      <c r="G22" s="28">
        <f t="shared" si="6"/>
        <v>120464.93</v>
      </c>
      <c r="H22" s="28">
        <f t="shared" si="6"/>
        <v>24210.2</v>
      </c>
      <c r="I22" s="28">
        <f t="shared" si="6"/>
        <v>55246.74</v>
      </c>
      <c r="J22" s="28">
        <f t="shared" si="6"/>
        <v>95527.51</v>
      </c>
      <c r="K22" s="28">
        <f t="shared" si="6"/>
        <v>80609.32</v>
      </c>
      <c r="L22" s="28">
        <f t="shared" si="6"/>
        <v>73294.34</v>
      </c>
      <c r="M22" s="28">
        <f t="shared" si="6"/>
        <v>42593.84</v>
      </c>
      <c r="N22" s="28">
        <f t="shared" si="6"/>
        <v>11560.79</v>
      </c>
      <c r="O22" s="28">
        <f t="shared" si="5"/>
        <v>832413.81</v>
      </c>
      <c r="W22" s="51"/>
    </row>
    <row r="23" spans="1:15" ht="18.75" customHeight="1">
      <c r="A23" s="26" t="s">
        <v>34</v>
      </c>
      <c r="B23" s="28">
        <v>26345.91</v>
      </c>
      <c r="C23" s="28">
        <v>19026.9</v>
      </c>
      <c r="D23" s="28">
        <v>15639.36</v>
      </c>
      <c r="E23" s="28">
        <v>5715.52</v>
      </c>
      <c r="F23" s="28">
        <v>17547.42</v>
      </c>
      <c r="G23" s="28">
        <v>25222.02</v>
      </c>
      <c r="H23" s="28">
        <v>4008.39</v>
      </c>
      <c r="I23" s="28">
        <v>20295.88</v>
      </c>
      <c r="J23" s="28">
        <v>17719.42</v>
      </c>
      <c r="K23" s="28">
        <v>30589.06</v>
      </c>
      <c r="L23" s="28">
        <v>23566.29</v>
      </c>
      <c r="M23" s="28">
        <v>13854.99</v>
      </c>
      <c r="N23" s="28">
        <v>6645.48</v>
      </c>
      <c r="O23" s="28">
        <f t="shared" si="5"/>
        <v>226176.64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1236.23</v>
      </c>
      <c r="C26" s="28">
        <v>833.23</v>
      </c>
      <c r="D26" s="28">
        <v>765.16</v>
      </c>
      <c r="E26" s="28">
        <v>228.73</v>
      </c>
      <c r="F26" s="28">
        <v>795.11</v>
      </c>
      <c r="G26" s="28">
        <v>1056.52</v>
      </c>
      <c r="H26" s="28">
        <v>196.05</v>
      </c>
      <c r="I26" s="28">
        <v>759.71</v>
      </c>
      <c r="J26" s="28">
        <v>871.35</v>
      </c>
      <c r="K26" s="28">
        <v>1222.62</v>
      </c>
      <c r="L26" s="28">
        <v>985.72</v>
      </c>
      <c r="M26" s="28">
        <v>498.3</v>
      </c>
      <c r="N26" s="28">
        <v>209.65</v>
      </c>
      <c r="O26" s="28">
        <f t="shared" si="5"/>
        <v>9658.38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29839.94</v>
      </c>
      <c r="M30" s="28">
        <v>0</v>
      </c>
      <c r="N30" s="28">
        <v>0</v>
      </c>
      <c r="O30" s="28">
        <f>SUM(B30:N30)</f>
        <v>64043.880000000005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-393957.26</v>
      </c>
      <c r="C32" s="28">
        <f aca="true" t="shared" si="7" ref="C32:O32">+C33+C35+C48+C49+C50+C55-C56</f>
        <v>-265454.44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-389708.85</v>
      </c>
      <c r="L32" s="28">
        <f t="shared" si="7"/>
        <v>-314660.8</v>
      </c>
      <c r="M32" s="28">
        <f t="shared" si="7"/>
        <v>0</v>
      </c>
      <c r="N32" s="28">
        <f t="shared" si="7"/>
        <v>0</v>
      </c>
      <c r="O32" s="28">
        <f t="shared" si="7"/>
        <v>-1363781.35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-315000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-1530000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-1530000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58091.55999999988</v>
      </c>
      <c r="C54" s="34">
        <f aca="true" t="shared" si="13" ref="C54:N54">+C20+C32</f>
        <v>22954.090000000026</v>
      </c>
      <c r="D54" s="34">
        <f t="shared" si="13"/>
        <v>259760.27999999997</v>
      </c>
      <c r="E54" s="34">
        <f t="shared" si="13"/>
        <v>81879.35</v>
      </c>
      <c r="F54" s="34">
        <f t="shared" si="13"/>
        <v>280214.22</v>
      </c>
      <c r="G54" s="34">
        <f t="shared" si="13"/>
        <v>379118.74</v>
      </c>
      <c r="H54" s="34">
        <f t="shared" si="13"/>
        <v>86559.30000000002</v>
      </c>
      <c r="I54" s="34">
        <f t="shared" si="13"/>
        <v>283530.54000000004</v>
      </c>
      <c r="J54" s="34">
        <f t="shared" si="13"/>
        <v>304033.74999999994</v>
      </c>
      <c r="K54" s="34">
        <f t="shared" si="13"/>
        <v>40915.53999999998</v>
      </c>
      <c r="L54" s="34">
        <f t="shared" si="13"/>
        <v>40850.27999999997</v>
      </c>
      <c r="M54" s="34">
        <f t="shared" si="13"/>
        <v>187561.21</v>
      </c>
      <c r="N54" s="34">
        <f t="shared" si="13"/>
        <v>76235.09000000001</v>
      </c>
      <c r="O54" s="34">
        <f>SUM(B54:N54)</f>
        <v>2101703.9499999997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-47042.74</v>
      </c>
      <c r="C56" s="31">
        <v>-49545.56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-15291.15</v>
      </c>
      <c r="L56" s="31">
        <v>-54339.2</v>
      </c>
      <c r="M56" s="31">
        <v>0</v>
      </c>
      <c r="N56" s="31">
        <v>0</v>
      </c>
      <c r="O56" s="16">
        <f t="shared" si="10"/>
        <v>-166218.64999999997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58091.56</v>
      </c>
      <c r="C60" s="42">
        <f t="shared" si="14"/>
        <v>22954.09</v>
      </c>
      <c r="D60" s="42">
        <f t="shared" si="14"/>
        <v>259760.29</v>
      </c>
      <c r="E60" s="42">
        <f t="shared" si="14"/>
        <v>81879.35</v>
      </c>
      <c r="F60" s="42">
        <f t="shared" si="14"/>
        <v>280214.21</v>
      </c>
      <c r="G60" s="42">
        <f t="shared" si="14"/>
        <v>379118.74</v>
      </c>
      <c r="H60" s="42">
        <f t="shared" si="14"/>
        <v>86559.29</v>
      </c>
      <c r="I60" s="42">
        <f t="shared" si="14"/>
        <v>283530.54</v>
      </c>
      <c r="J60" s="42">
        <f t="shared" si="14"/>
        <v>304033.75</v>
      </c>
      <c r="K60" s="42">
        <f t="shared" si="14"/>
        <v>40915.54</v>
      </c>
      <c r="L60" s="42">
        <f t="shared" si="14"/>
        <v>40850.27</v>
      </c>
      <c r="M60" s="42">
        <f t="shared" si="14"/>
        <v>187561.21</v>
      </c>
      <c r="N60" s="42">
        <f t="shared" si="14"/>
        <v>76235.1</v>
      </c>
      <c r="O60" s="34">
        <f t="shared" si="14"/>
        <v>2101703.94</v>
      </c>
      <c r="Q60"/>
    </row>
    <row r="61" spans="1:18" ht="18.75" customHeight="1">
      <c r="A61" s="26" t="s">
        <v>54</v>
      </c>
      <c r="B61" s="42">
        <v>58091.56</v>
      </c>
      <c r="C61" s="42">
        <v>22954.09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81045.65</v>
      </c>
      <c r="P61"/>
      <c r="Q61"/>
      <c r="R61" s="41"/>
    </row>
    <row r="62" spans="1:16" ht="18.75" customHeight="1">
      <c r="A62" s="26" t="s">
        <v>55</v>
      </c>
      <c r="B62" s="42">
        <v>0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0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259760.29</v>
      </c>
      <c r="E63" s="43">
        <v>0</v>
      </c>
      <c r="F63" s="43">
        <v>0</v>
      </c>
      <c r="G63" s="43">
        <v>0</v>
      </c>
      <c r="H63" s="42">
        <v>86559.29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346319.58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81879.35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81879.35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280214.21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280214.21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379118.74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379118.74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283530.54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283530.54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304033.75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304033.75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40915.54</v>
      </c>
      <c r="L69" s="29">
        <v>40850.27</v>
      </c>
      <c r="M69" s="43">
        <v>0</v>
      </c>
      <c r="N69" s="43">
        <v>0</v>
      </c>
      <c r="O69" s="34">
        <f t="shared" si="15"/>
        <v>81765.81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187561.21</v>
      </c>
      <c r="N70" s="43">
        <v>0</v>
      </c>
      <c r="O70" s="34">
        <f t="shared" si="15"/>
        <v>187561.21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76235.1</v>
      </c>
      <c r="O71" s="46">
        <f t="shared" si="15"/>
        <v>76235.1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2024-01-08T21:11:23Z</dcterms:modified>
  <cp:category/>
  <cp:version/>
  <cp:contentType/>
  <cp:contentStatus/>
</cp:coreProperties>
</file>