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<sst xmlns="http://schemas.openxmlformats.org/spreadsheetml/2006/main" count="84" uniqueCount="83">
  <si>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</si>
  <si>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</si>
  <si>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</si>
  <si>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</si>
  <si>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</si>
  <si>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</si>
  <si>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</si>
  <si>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</si>
  <si>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</si>
  <si>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</si>
  <si>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</si>
  <si>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</si>
  <si>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</si>
  <si>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</si>
  <si>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</si>
  <si>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</si>
  <si>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</si>
  <si>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</si>
  <si>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</si>
  <si>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</si>
  <si>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</si>
  <si>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</si>
  <si>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</si>
  <si>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</si>
  <si>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</si>
  <si>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</si>
  <si>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</si>
  <si>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</si>
  <si>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</si>
  <si>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</si>
  <si>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</si>
  <si>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</si>
  <si>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</si>
  <si>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</si>
  <si>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</si>
  <si>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</si>
  <si>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</si>
  <si>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</si>
  <si>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</si>
  <si>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</si>
  <si>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</si>
  <si>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</si>
  <si>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</si>
  <si>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</si>
  <si>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</si>
  <si>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</si>
  <si>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</si>
  <si>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</si>
  <si>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</si>
  <si>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</si>
  <si>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</si>
  <si>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</si>
  <si>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</si>
  <si>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</si>
  <si>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</si>
  <si>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</si>
  <si>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</si>
  <si>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</si>
  <si>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</si>
  <si>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</si>
  <si>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</si>
  <si>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</si>
  <si>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</si>
  <si>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</si>
  <si>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</si>
  <si>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</si>
  <si>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</si>
  <si>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</si>
  <si>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</si>
  <si>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</si>
  <si>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</si>
  <si>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</si>
  <si>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</si>
  <si>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</si>
  <si>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</si>
  <si>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</si>
  <si>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</si>
  <si>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</si>
  <si>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</si>
  <si>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19/01/24 - VENCIMENTO 29/01/24</t>
  </si>
  <si>
    <t>4.9. Remuneração Veículos Elétricos</t>
  </si>
  <si>
    <t>5.3. Revisão de Remuneração pelo Transporte Coletivo ¹</t>
  </si>
  <si>
    <t xml:space="preserve">          ¹ Revisão de passageiros transportados, ar condicionado, fator de transição e remuneração veículos elétricos, dezembro/23. Total de 217.891.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</si>
</sst>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299650</v>
      </c>
      <c r="C7" s="46">
        <f aca="true" t="shared" si="0" ref="C7:J7">+C8+C11</f>
        <v>236100</v>
      </c>
      <c r="D7" s="46">
        <f t="shared" si="0"/>
        <v>277914</v>
      </c>
      <c r="E7" s="46">
        <f t="shared" si="0"/>
        <v>166101</v>
      </c>
      <c r="F7" s="46">
        <f t="shared" si="0"/>
        <v>206666</v>
      </c>
      <c r="G7" s="46">
        <f t="shared" si="0"/>
        <v>201787</v>
      </c>
      <c r="H7" s="46">
        <f t="shared" si="0"/>
        <v>214220</v>
      </c>
      <c r="I7" s="46">
        <f t="shared" si="0"/>
        <v>332070</v>
      </c>
      <c r="J7" s="46">
        <f t="shared" si="0"/>
        <v>108805</v>
      </c>
      <c r="K7" s="38">
        <f aca="true" t="shared" si="1" ref="K7:K13">SUM(B7:J7)</f>
        <v>2043313</v>
      </c>
      <c r="L7" s="45"/>
      <c r="M7"/>
      <c r="N7"/>
    </row>
    <row r="8" spans="1:14" ht="16.5" customHeight="1">
      <c r="A8" s="43" t="s">
        <v>74</v>
      </c>
      <c r="B8" s="44">
        <f aca="true" t="shared" si="2" ref="B8:J8">+B9+B10</f>
        <v>14982</v>
      </c>
      <c r="C8" s="44">
        <f t="shared" si="2"/>
        <v>14563</v>
      </c>
      <c r="D8" s="44">
        <f t="shared" si="2"/>
        <v>14070</v>
      </c>
      <c r="E8" s="44">
        <f t="shared" si="2"/>
        <v>10050</v>
      </c>
      <c r="F8" s="44">
        <f t="shared" si="2"/>
        <v>10847</v>
      </c>
      <c r="G8" s="44">
        <f t="shared" si="2"/>
        <v>5971</v>
      </c>
      <c r="H8" s="44">
        <f t="shared" si="2"/>
        <v>5035</v>
      </c>
      <c r="I8" s="44">
        <f t="shared" si="2"/>
        <v>14924</v>
      </c>
      <c r="J8" s="44">
        <f t="shared" si="2"/>
        <v>2907</v>
      </c>
      <c r="K8" s="38">
        <f t="shared" si="1"/>
        <v>93349</v>
      </c>
      <c r="L8"/>
      <c r="M8"/>
      <c r="N8"/>
    </row>
    <row r="9" spans="1:14" ht="16.5" customHeight="1">
      <c r="A9" s="22" t="s">
        <v>31</v>
      </c>
      <c r="B9" s="44">
        <v>14942</v>
      </c>
      <c r="C9" s="44">
        <v>14561</v>
      </c>
      <c r="D9" s="44">
        <v>14070</v>
      </c>
      <c r="E9" s="44">
        <v>9767</v>
      </c>
      <c r="F9" s="44">
        <v>10836</v>
      </c>
      <c r="G9" s="44">
        <v>5969</v>
      </c>
      <c r="H9" s="44">
        <v>5035</v>
      </c>
      <c r="I9" s="44">
        <v>14873</v>
      </c>
      <c r="J9" s="44">
        <v>2907</v>
      </c>
      <c r="K9" s="38">
        <f t="shared" si="1"/>
        <v>92960</v>
      </c>
      <c r="L9"/>
      <c r="M9"/>
      <c r="N9"/>
    </row>
    <row r="10" spans="1:14" ht="16.5" customHeight="1">
      <c r="A10" s="22" t="s">
        <v>30</v>
      </c>
      <c r="B10" s="44">
        <v>40</v>
      </c>
      <c r="C10" s="44">
        <v>2</v>
      </c>
      <c r="D10" s="44">
        <v>0</v>
      </c>
      <c r="E10" s="44">
        <v>283</v>
      </c>
      <c r="F10" s="44">
        <v>11</v>
      </c>
      <c r="G10" s="44">
        <v>2</v>
      </c>
      <c r="H10" s="44">
        <v>0</v>
      </c>
      <c r="I10" s="44">
        <v>51</v>
      </c>
      <c r="J10" s="44">
        <v>0</v>
      </c>
      <c r="K10" s="38">
        <f t="shared" si="1"/>
        <v>389</v>
      </c>
      <c r="L10"/>
      <c r="M10"/>
      <c r="N10"/>
    </row>
    <row r="11" spans="1:14" ht="16.5" customHeight="1">
      <c r="A11" s="43" t="s">
        <v>66</v>
      </c>
      <c r="B11" s="42">
        <v>284668</v>
      </c>
      <c r="C11" s="42">
        <v>221537</v>
      </c>
      <c r="D11" s="42">
        <v>263844</v>
      </c>
      <c r="E11" s="42">
        <v>156051</v>
      </c>
      <c r="F11" s="42">
        <v>195819</v>
      </c>
      <c r="G11" s="42">
        <v>195816</v>
      </c>
      <c r="H11" s="42">
        <v>209185</v>
      </c>
      <c r="I11" s="42">
        <v>317146</v>
      </c>
      <c r="J11" s="42">
        <v>105898</v>
      </c>
      <c r="K11" s="38">
        <f t="shared" si="1"/>
        <v>1949964</v>
      </c>
      <c r="L11" s="59"/>
      <c r="M11" s="59"/>
      <c r="N11" s="59"/>
    </row>
    <row r="12" spans="1:14" ht="16.5" customHeight="1">
      <c r="A12" s="22" t="s">
        <v>78</v>
      </c>
      <c r="B12" s="42">
        <v>20586</v>
      </c>
      <c r="C12" s="42">
        <v>17723</v>
      </c>
      <c r="D12" s="42">
        <v>21338</v>
      </c>
      <c r="E12" s="42">
        <v>15044</v>
      </c>
      <c r="F12" s="42">
        <v>12152</v>
      </c>
      <c r="G12" s="42">
        <v>11204</v>
      </c>
      <c r="H12" s="42">
        <v>11597</v>
      </c>
      <c r="I12" s="42">
        <v>17905</v>
      </c>
      <c r="J12" s="42">
        <v>4583</v>
      </c>
      <c r="K12" s="38">
        <f t="shared" si="1"/>
        <v>132132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264082</v>
      </c>
      <c r="C13" s="42">
        <f>+C11-C12</f>
        <v>203814</v>
      </c>
      <c r="D13" s="42">
        <f>+D11-D12</f>
        <v>242506</v>
      </c>
      <c r="E13" s="42">
        <f aca="true" t="shared" si="3" ref="E13:J13">+E11-E12</f>
        <v>141007</v>
      </c>
      <c r="F13" s="42">
        <f t="shared" si="3"/>
        <v>183667</v>
      </c>
      <c r="G13" s="42">
        <f t="shared" si="3"/>
        <v>184612</v>
      </c>
      <c r="H13" s="42">
        <f t="shared" si="3"/>
        <v>197588</v>
      </c>
      <c r="I13" s="42">
        <f t="shared" si="3"/>
        <v>299241</v>
      </c>
      <c r="J13" s="42">
        <f t="shared" si="3"/>
        <v>101315</v>
      </c>
      <c r="K13" s="38">
        <f t="shared" si="1"/>
        <v>1817832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1.085573175747028</v>
      </c>
      <c r="C18" s="39">
        <v>1.190072337281337</v>
      </c>
      <c r="D18" s="39">
        <v>1.117590722939423</v>
      </c>
      <c r="E18" s="39">
        <v>1.339095398945148</v>
      </c>
      <c r="F18" s="39">
        <v>1.001950687161249</v>
      </c>
      <c r="G18" s="39">
        <v>1.123895657524476</v>
      </c>
      <c r="H18" s="39">
        <v>1.186061764373577</v>
      </c>
      <c r="I18" s="39">
        <v>1.010780734691633</v>
      </c>
      <c r="J18" s="39">
        <v>1.01373350323064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77</v>
      </c>
      <c r="B20" s="36">
        <f>SUM(B21:B30)</f>
        <v>1527730.54</v>
      </c>
      <c r="C20" s="36">
        <f aca="true" t="shared" si="4" ref="C20:J20">SUM(C21:C30)</f>
        <v>1447481.7900000003</v>
      </c>
      <c r="D20" s="36">
        <f t="shared" si="4"/>
        <v>1772482.8299999998</v>
      </c>
      <c r="E20" s="36">
        <f t="shared" si="4"/>
        <v>1110495.15</v>
      </c>
      <c r="F20" s="36">
        <f t="shared" si="4"/>
        <v>1087547.1400000001</v>
      </c>
      <c r="G20" s="36">
        <f t="shared" si="4"/>
        <v>1202493.21</v>
      </c>
      <c r="H20" s="36">
        <f t="shared" si="4"/>
        <v>1076577.49</v>
      </c>
      <c r="I20" s="36">
        <f t="shared" si="4"/>
        <v>1521898.6100000003</v>
      </c>
      <c r="J20" s="36">
        <f t="shared" si="4"/>
        <v>535214.7400000001</v>
      </c>
      <c r="K20" s="36">
        <f aca="true" t="shared" si="5" ref="K20:K29">SUM(B20:J20)</f>
        <v>11281921.500000002</v>
      </c>
      <c r="L20"/>
      <c r="M20"/>
      <c r="N20"/>
    </row>
    <row r="21" spans="1:14" ht="16.5" customHeight="1">
      <c r="A21" s="35" t="s">
        <v>27</v>
      </c>
      <c r="B21" s="58">
        <f>ROUND((B15+B16)*B7,2)</f>
        <v>1352889.79</v>
      </c>
      <c r="C21" s="58">
        <f>ROUND((C15+C16)*C7,2)</f>
        <v>1171056</v>
      </c>
      <c r="D21" s="58">
        <f aca="true" t="shared" si="6" ref="D21:J21">ROUND((D15+D16)*D7,2)</f>
        <v>1528110.13</v>
      </c>
      <c r="E21" s="58">
        <f t="shared" si="6"/>
        <v>794062.44</v>
      </c>
      <c r="F21" s="58">
        <f t="shared" si="6"/>
        <v>1045543.96</v>
      </c>
      <c r="G21" s="58">
        <f t="shared" si="6"/>
        <v>1031192.11</v>
      </c>
      <c r="H21" s="58">
        <f t="shared" si="6"/>
        <v>871661.18</v>
      </c>
      <c r="I21" s="58">
        <f t="shared" si="6"/>
        <v>1364874.11</v>
      </c>
      <c r="J21" s="58">
        <f t="shared" si="6"/>
        <v>506030.29</v>
      </c>
      <c r="K21" s="30">
        <f t="shared" si="5"/>
        <v>9665420.009999998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115771.08</v>
      </c>
      <c r="C22" s="30">
        <f t="shared" si="7"/>
        <v>222585.35</v>
      </c>
      <c r="D22" s="30">
        <f t="shared" si="7"/>
        <v>179691.57</v>
      </c>
      <c r="E22" s="30">
        <f t="shared" si="7"/>
        <v>269262.92</v>
      </c>
      <c r="F22" s="30">
        <f t="shared" si="7"/>
        <v>2039.53</v>
      </c>
      <c r="G22" s="30">
        <f t="shared" si="7"/>
        <v>127760.22</v>
      </c>
      <c r="H22" s="30">
        <f t="shared" si="7"/>
        <v>162182.82</v>
      </c>
      <c r="I22" s="30">
        <f t="shared" si="7"/>
        <v>14714.35</v>
      </c>
      <c r="J22" s="30">
        <f t="shared" si="7"/>
        <v>6949.57</v>
      </c>
      <c r="K22" s="30">
        <f t="shared" si="5"/>
        <v>1100957.4100000001</v>
      </c>
      <c r="L22"/>
      <c r="M22"/>
      <c r="N22"/>
    </row>
    <row r="23" spans="1:14" ht="16.5" customHeight="1">
      <c r="A23" s="18" t="s">
        <v>25</v>
      </c>
      <c r="B23" s="30">
        <v>54669.92</v>
      </c>
      <c r="C23" s="30">
        <v>47861.43</v>
      </c>
      <c r="D23" s="30">
        <v>56409.96</v>
      </c>
      <c r="E23" s="30">
        <v>40067.51</v>
      </c>
      <c r="F23" s="30">
        <v>36373.19</v>
      </c>
      <c r="G23" s="30">
        <v>39760.7</v>
      </c>
      <c r="H23" s="30">
        <v>37287.23</v>
      </c>
      <c r="I23" s="30">
        <v>64542.58</v>
      </c>
      <c r="J23" s="30">
        <v>19536.68</v>
      </c>
      <c r="K23" s="30">
        <f t="shared" si="5"/>
        <v>396509.2</v>
      </c>
      <c r="L23"/>
      <c r="M23"/>
      <c r="N23"/>
    </row>
    <row r="24" spans="1:14" ht="16.5" customHeight="1">
      <c r="A24" s="18" t="s">
        <v>24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1377.83</v>
      </c>
      <c r="C26" s="30">
        <v>1304.31</v>
      </c>
      <c r="D26" s="30">
        <v>1598.39</v>
      </c>
      <c r="E26" s="30">
        <v>1002.06</v>
      </c>
      <c r="F26" s="30">
        <v>980.27</v>
      </c>
      <c r="G26" s="30">
        <v>1083.74</v>
      </c>
      <c r="H26" s="30">
        <v>972.1</v>
      </c>
      <c r="I26" s="30">
        <v>1372.38</v>
      </c>
      <c r="J26" s="30">
        <v>481.97</v>
      </c>
      <c r="K26" s="30">
        <f t="shared" si="5"/>
        <v>10173.050000000001</v>
      </c>
      <c r="L26" s="59"/>
      <c r="M26" s="59"/>
      <c r="N26" s="59"/>
    </row>
    <row r="27" spans="1:14" ht="16.5" customHeight="1">
      <c r="A27" s="18" t="s">
        <v>75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76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71560.74</v>
      </c>
      <c r="J29" s="30">
        <v>0</v>
      </c>
      <c r="K29" s="30">
        <f t="shared" si="5"/>
        <v>71560.74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22</v>
      </c>
      <c r="B32" s="30">
        <f aca="true" t="shared" si="8" ref="B32:J32">+B33+B38+B50</f>
        <v>-63920.86</v>
      </c>
      <c r="C32" s="30">
        <f t="shared" si="8"/>
        <v>-46540.340000000004</v>
      </c>
      <c r="D32" s="30">
        <f t="shared" si="8"/>
        <v>453820.17000000004</v>
      </c>
      <c r="E32" s="30">
        <f t="shared" si="8"/>
        <v>-36540.36</v>
      </c>
      <c r="F32" s="30">
        <f t="shared" si="8"/>
        <v>-41503.9</v>
      </c>
      <c r="G32" s="30">
        <f t="shared" si="8"/>
        <v>-12975.930000000004</v>
      </c>
      <c r="H32" s="30">
        <f t="shared" si="8"/>
        <v>237249.15</v>
      </c>
      <c r="I32" s="30">
        <f t="shared" si="8"/>
        <v>-96155.03</v>
      </c>
      <c r="J32" s="30">
        <f t="shared" si="8"/>
        <v>90090.20000000004</v>
      </c>
      <c r="K32" s="30">
        <f aca="true" t="shared" si="9" ref="K32:K40">SUM(B32:J32)</f>
        <v>483523.1000000001</v>
      </c>
      <c r="L32"/>
      <c r="M32"/>
      <c r="N32"/>
    </row>
    <row r="33" spans="1:14" ht="16.5" customHeight="1">
      <c r="A33" s="18" t="s">
        <v>21</v>
      </c>
      <c r="B33" s="30">
        <f aca="true" t="shared" si="10" ref="B33:J33">B34+B35+B36+B37</f>
        <v>-65744.8</v>
      </c>
      <c r="C33" s="30">
        <f t="shared" si="10"/>
        <v>-64068.4</v>
      </c>
      <c r="D33" s="30">
        <f t="shared" si="10"/>
        <v>-61908</v>
      </c>
      <c r="E33" s="30">
        <f t="shared" si="10"/>
        <v>-42974.8</v>
      </c>
      <c r="F33" s="30">
        <f t="shared" si="10"/>
        <v>-47678.4</v>
      </c>
      <c r="G33" s="30">
        <f t="shared" si="10"/>
        <v>-26263.6</v>
      </c>
      <c r="H33" s="30">
        <f t="shared" si="10"/>
        <v>-22154</v>
      </c>
      <c r="I33" s="30">
        <f t="shared" si="10"/>
        <v>-65441.2</v>
      </c>
      <c r="J33" s="30">
        <f t="shared" si="10"/>
        <v>-12790.8</v>
      </c>
      <c r="K33" s="30">
        <f t="shared" si="9"/>
        <v>-409024</v>
      </c>
      <c r="L33"/>
      <c r="M33"/>
      <c r="N33"/>
    </row>
    <row r="34" spans="1:14" s="23" customFormat="1" ht="16.5" customHeight="1">
      <c r="A34" s="29" t="s">
        <v>54</v>
      </c>
      <c r="B34" s="30">
        <f aca="true" t="shared" si="11" ref="B34:J34">-ROUND((B9)*$E$3,2)</f>
        <v>-65744.8</v>
      </c>
      <c r="C34" s="30">
        <f t="shared" si="11"/>
        <v>-64068.4</v>
      </c>
      <c r="D34" s="30">
        <f t="shared" si="11"/>
        <v>-61908</v>
      </c>
      <c r="E34" s="30">
        <f t="shared" si="11"/>
        <v>-42974.8</v>
      </c>
      <c r="F34" s="30">
        <f t="shared" si="11"/>
        <v>-47678.4</v>
      </c>
      <c r="G34" s="30">
        <f t="shared" si="11"/>
        <v>-26263.6</v>
      </c>
      <c r="H34" s="30">
        <f t="shared" si="11"/>
        <v>-22154</v>
      </c>
      <c r="I34" s="30">
        <f t="shared" si="11"/>
        <v>-65441.2</v>
      </c>
      <c r="J34" s="30">
        <f t="shared" si="11"/>
        <v>-12790.8</v>
      </c>
      <c r="K34" s="30">
        <f t="shared" si="9"/>
        <v>-409024</v>
      </c>
      <c r="L34" s="28"/>
      <c r="M34"/>
      <c r="N34"/>
    </row>
    <row r="35" spans="1:14" ht="16.5" customHeight="1">
      <c r="A35" s="25" t="s">
        <v>20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18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17</v>
      </c>
      <c r="B38" s="27">
        <f aca="true" t="shared" si="12" ref="B38:J38">SUM(B39:B48)</f>
        <v>-13097.9</v>
      </c>
      <c r="C38" s="27">
        <f t="shared" si="12"/>
        <v>-1716.65</v>
      </c>
      <c r="D38" s="27">
        <f t="shared" si="12"/>
        <v>462605.77</v>
      </c>
      <c r="E38" s="27">
        <f t="shared" si="12"/>
        <v>0</v>
      </c>
      <c r="F38" s="27">
        <f t="shared" si="12"/>
        <v>-10180.15</v>
      </c>
      <c r="G38" s="27">
        <f t="shared" si="12"/>
        <v>-11443.09</v>
      </c>
      <c r="H38" s="27">
        <f t="shared" si="12"/>
        <v>378000</v>
      </c>
      <c r="I38" s="27">
        <f t="shared" si="12"/>
        <v>-45656.96</v>
      </c>
      <c r="J38" s="27">
        <f t="shared" si="12"/>
        <v>101176.30000000005</v>
      </c>
      <c r="K38" s="30">
        <f t="shared" si="9"/>
        <v>859687.3200000001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15</v>
      </c>
      <c r="B40" s="27">
        <v>-13097.9</v>
      </c>
      <c r="C40" s="27">
        <v>-1716.65</v>
      </c>
      <c r="D40" s="27">
        <v>0</v>
      </c>
      <c r="E40" s="27">
        <v>0</v>
      </c>
      <c r="F40" s="27">
        <v>-10180.15</v>
      </c>
      <c r="G40" s="27">
        <v>-11443.09</v>
      </c>
      <c r="H40" s="27">
        <v>0</v>
      </c>
      <c r="I40" s="27">
        <v>-45656.96</v>
      </c>
      <c r="J40" s="27">
        <v>-51.19</v>
      </c>
      <c r="K40" s="30">
        <f t="shared" si="9"/>
        <v>-82145.94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64</v>
      </c>
      <c r="B46" s="17">
        <v>0</v>
      </c>
      <c r="C46" s="17">
        <v>0</v>
      </c>
      <c r="D46" s="17">
        <v>2187000</v>
      </c>
      <c r="E46" s="17">
        <v>0</v>
      </c>
      <c r="F46" s="17">
        <v>0</v>
      </c>
      <c r="G46" s="17">
        <v>0</v>
      </c>
      <c r="H46" s="17">
        <v>1476000</v>
      </c>
      <c r="I46" s="17">
        <v>0</v>
      </c>
      <c r="J46" s="17">
        <v>625500</v>
      </c>
      <c r="K46" s="30">
        <f aca="true" t="shared" si="13" ref="K46:K53">SUM(B46:J46)</f>
        <v>4288500</v>
      </c>
      <c r="L46" s="24"/>
      <c r="M46"/>
      <c r="N46"/>
    </row>
    <row r="47" spans="1:14" s="23" customFormat="1" ht="16.5" customHeight="1">
      <c r="A47" s="25" t="s">
        <v>65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81</v>
      </c>
      <c r="B50" s="27">
        <v>14921.84</v>
      </c>
      <c r="C50" s="27">
        <v>19244.71</v>
      </c>
      <c r="D50" s="27">
        <v>53122.4</v>
      </c>
      <c r="E50" s="27">
        <v>6434.44</v>
      </c>
      <c r="F50" s="27">
        <v>16354.65</v>
      </c>
      <c r="G50" s="27">
        <v>24730.76</v>
      </c>
      <c r="H50" s="27">
        <v>-118596.85</v>
      </c>
      <c r="I50" s="27">
        <v>14943.13</v>
      </c>
      <c r="J50" s="27">
        <v>1704.7</v>
      </c>
      <c r="K50" s="27">
        <f t="shared" si="13"/>
        <v>32859.780000000006</v>
      </c>
      <c r="L50"/>
      <c r="M50"/>
      <c r="N50"/>
    </row>
    <row r="51" spans="1:14" ht="16.5" customHeight="1">
      <c r="A51" s="18" t="s">
        <v>70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1463809.68</v>
      </c>
      <c r="C55" s="27">
        <f t="shared" si="15"/>
        <v>1400941.4500000002</v>
      </c>
      <c r="D55" s="27">
        <f t="shared" si="15"/>
        <v>2226303</v>
      </c>
      <c r="E55" s="27">
        <f t="shared" si="15"/>
        <v>1073954.7899999998</v>
      </c>
      <c r="F55" s="27">
        <f t="shared" si="15"/>
        <v>1046043.2400000001</v>
      </c>
      <c r="G55" s="27">
        <f t="shared" si="15"/>
        <v>1189517.28</v>
      </c>
      <c r="H55" s="27">
        <f t="shared" si="15"/>
        <v>1313826.64</v>
      </c>
      <c r="I55" s="27">
        <f t="shared" si="15"/>
        <v>1425743.5800000003</v>
      </c>
      <c r="J55" s="27">
        <f t="shared" si="15"/>
        <v>625304.9400000002</v>
      </c>
      <c r="K55" s="20">
        <f>SUM(B55:J55)</f>
        <v>11765444.6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1463809.6800000002</v>
      </c>
      <c r="C61" s="10">
        <f t="shared" si="17"/>
        <v>1400941.45</v>
      </c>
      <c r="D61" s="10">
        <f t="shared" si="17"/>
        <v>2226303</v>
      </c>
      <c r="E61" s="10">
        <f t="shared" si="17"/>
        <v>1073954.79</v>
      </c>
      <c r="F61" s="10">
        <f t="shared" si="17"/>
        <v>1046043.24</v>
      </c>
      <c r="G61" s="10">
        <f t="shared" si="17"/>
        <v>1189517.28</v>
      </c>
      <c r="H61" s="10">
        <f t="shared" si="17"/>
        <v>1313826.64</v>
      </c>
      <c r="I61" s="10">
        <f>SUM(I62:I74)</f>
        <v>1425743.58</v>
      </c>
      <c r="J61" s="10">
        <f t="shared" si="17"/>
        <v>625304.94</v>
      </c>
      <c r="K61" s="5">
        <f>SUM(K62:K74)</f>
        <v>11765444.6</v>
      </c>
      <c r="L61" s="9"/>
    </row>
    <row r="62" spans="1:12" ht="16.5" customHeight="1">
      <c r="A62" s="7" t="s">
        <v>55</v>
      </c>
      <c r="B62" s="8">
        <v>1281862.61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1281862.61</v>
      </c>
      <c r="L62"/>
    </row>
    <row r="63" spans="1:12" ht="16.5" customHeight="1">
      <c r="A63" s="7" t="s">
        <v>56</v>
      </c>
      <c r="B63" s="8">
        <v>181947.07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181947.07</v>
      </c>
      <c r="L63"/>
    </row>
    <row r="64" spans="1:12" ht="16.5" customHeight="1">
      <c r="A64" s="7" t="s">
        <v>4</v>
      </c>
      <c r="B64" s="6">
        <v>0</v>
      </c>
      <c r="C64" s="8">
        <v>1400941.45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1400941.45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2226303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2226303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1073954.79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1073954.79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1046043.24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1046043.24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1189517.28</v>
      </c>
      <c r="H68" s="6">
        <v>0</v>
      </c>
      <c r="I68" s="6">
        <v>0</v>
      </c>
      <c r="J68" s="6">
        <v>0</v>
      </c>
      <c r="K68" s="5">
        <f t="shared" si="18"/>
        <v>1189517.28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1313826.64</v>
      </c>
      <c r="I69" s="6">
        <v>0</v>
      </c>
      <c r="J69" s="6">
        <v>0</v>
      </c>
      <c r="K69" s="5">
        <f t="shared" si="18"/>
        <v>1313826.64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505830.47000000003</v>
      </c>
      <c r="J71" s="6">
        <v>0</v>
      </c>
      <c r="K71" s="5">
        <f t="shared" si="18"/>
        <v>505830.47000000003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919913.11</v>
      </c>
      <c r="J72" s="6">
        <v>0</v>
      </c>
      <c r="K72" s="5">
        <f t="shared" si="18"/>
        <v>919913.11</v>
      </c>
    </row>
    <row r="73" spans="1:11" ht="16.5" customHeight="1">
      <c r="A73" s="7" t="s">
        <v>52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625304.94</v>
      </c>
      <c r="K73" s="5">
        <f t="shared" si="18"/>
        <v>625304.94</v>
      </c>
    </row>
    <row r="74" spans="1:11" ht="18" customHeight="1">
      <c r="A74" s="4" t="s">
        <v>63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73</v>
      </c>
      <c r="B75"/>
      <c r="C75"/>
      <c r="D75"/>
      <c r="E75"/>
      <c r="F75"/>
      <c r="G75"/>
      <c r="H75"/>
      <c r="I75"/>
      <c r="J75"/>
    </row>
    <row r="76" spans="1:14" ht="18" customHeight="1">
      <c r="A76" s="57" t="s">
        <v>82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</row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2024-01-25T20:11:21Z</dcterms:modified>
  <cp:category/>
  <cp:version/>
  <cp:contentType/>
  <cp:contentStatus/>
</cp:coreProperties>
</file>