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<sst xmlns="http://schemas.openxmlformats.org/spreadsheetml/2006/main" count="87" uniqueCount="86">
  <si>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</si>
  <si>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</si>
  <si>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</si>
  <si>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</si>
  <si>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</si>
  <si>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</si>
  <si>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</si>
  <si>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</si>
  <si>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</si>
  <si>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</si>
  <si>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</si>
  <si>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</si>
  <si>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</si>
  <si>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</si>
  <si>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</si>
  <si>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</si>
  <si>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</si>
  <si>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</si>
  <si>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</si>
  <si>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</si>
  <si>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</si>
  <si>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</si>
  <si>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</si>
  <si>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</si>
  <si>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</si>
  <si>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</si>
  <si>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</si>
  <si>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</si>
  <si>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</si>
  <si>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</si>
  <si>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</si>
  <si>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</si>
  <si>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</si>
  <si>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</si>
  <si>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</si>
  <si>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</si>
  <si>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</si>
  <si>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</si>
  <si>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</si>
  <si>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</si>
  <si>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</si>
  <si>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</si>
  <si>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</si>
  <si>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</si>
  <si>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</si>
  <si>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</si>
  <si>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</si>
  <si>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</si>
  <si>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</si>
  <si>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</si>
  <si>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</si>
  <si>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</si>
  <si>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</si>
  <si>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</si>
  <si>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</si>
  <si>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</si>
  <si>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</si>
  <si>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</si>
  <si>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</si>
  <si>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</si>
  <si>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</si>
  <si>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</si>
  <si>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</si>
  <si>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</si>
  <si>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</si>
  <si>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</si>
  <si>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</si>
  <si>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</si>
  <si>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</si>
  <si>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</si>
  <si>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</si>
  <si>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</si>
  <si>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</si>
  <si>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</si>
  <si>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</si>
  <si>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</si>
  <si>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</si>
  <si>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</si>
  <si>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</si>
  <si>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</si>
  <si>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</si>
  <si>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</si>
  <si>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</si>
  <si>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</si>
  <si>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22/01/24 - VENCIMENTO 30/01/24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</si>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</sst>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78165</v>
      </c>
      <c r="C7" s="10">
        <f aca="true" t="shared" si="0" ref="C7:K7">C8+C11</f>
        <v>95667</v>
      </c>
      <c r="D7" s="10">
        <f t="shared" si="0"/>
        <v>281071</v>
      </c>
      <c r="E7" s="10">
        <f t="shared" si="0"/>
        <v>220022</v>
      </c>
      <c r="F7" s="10">
        <f t="shared" si="0"/>
        <v>231947</v>
      </c>
      <c r="G7" s="10">
        <f t="shared" si="0"/>
        <v>132081</v>
      </c>
      <c r="H7" s="10">
        <f t="shared" si="0"/>
        <v>76577</v>
      </c>
      <c r="I7" s="10">
        <f t="shared" si="0"/>
        <v>108113</v>
      </c>
      <c r="J7" s="10">
        <f t="shared" si="0"/>
        <v>106262</v>
      </c>
      <c r="K7" s="10">
        <f t="shared" si="0"/>
        <v>190445</v>
      </c>
      <c r="L7" s="10">
        <f aca="true" t="shared" si="1" ref="L7:L13">SUM(B7:K7)</f>
        <v>1520350</v>
      </c>
      <c r="M7" s="11"/>
    </row>
    <row r="8" spans="1:13" ht="17.25" customHeight="1">
      <c r="A8" s="12" t="s">
        <v>81</v>
      </c>
      <c r="B8" s="13">
        <f>B9+B10</f>
        <v>4935</v>
      </c>
      <c r="C8" s="13">
        <f aca="true" t="shared" si="2" ref="C8:K8">C9+C10</f>
        <v>5241</v>
      </c>
      <c r="D8" s="13">
        <f t="shared" si="2"/>
        <v>16004</v>
      </c>
      <c r="E8" s="13">
        <f t="shared" si="2"/>
        <v>11207</v>
      </c>
      <c r="F8" s="13">
        <f t="shared" si="2"/>
        <v>10607</v>
      </c>
      <c r="G8" s="13">
        <f t="shared" si="2"/>
        <v>8194</v>
      </c>
      <c r="H8" s="13">
        <f t="shared" si="2"/>
        <v>3967</v>
      </c>
      <c r="I8" s="13">
        <f t="shared" si="2"/>
        <v>4496</v>
      </c>
      <c r="J8" s="13">
        <f t="shared" si="2"/>
        <v>5632</v>
      </c>
      <c r="K8" s="13">
        <f t="shared" si="2"/>
        <v>9849</v>
      </c>
      <c r="L8" s="13">
        <f t="shared" si="1"/>
        <v>80132</v>
      </c>
      <c r="M8"/>
    </row>
    <row r="9" spans="1:13" ht="17.25" customHeight="1">
      <c r="A9" s="14" t="s">
        <v>18</v>
      </c>
      <c r="B9" s="15">
        <v>4932</v>
      </c>
      <c r="C9" s="15">
        <v>5241</v>
      </c>
      <c r="D9" s="15">
        <v>16004</v>
      </c>
      <c r="E9" s="15">
        <v>11207</v>
      </c>
      <c r="F9" s="15">
        <v>10607</v>
      </c>
      <c r="G9" s="15">
        <v>8194</v>
      </c>
      <c r="H9" s="15">
        <v>3886</v>
      </c>
      <c r="I9" s="15">
        <v>4496</v>
      </c>
      <c r="J9" s="15">
        <v>5632</v>
      </c>
      <c r="K9" s="15">
        <v>9849</v>
      </c>
      <c r="L9" s="13">
        <f t="shared" si="1"/>
        <v>80048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81</v>
      </c>
      <c r="I10" s="15">
        <v>0</v>
      </c>
      <c r="J10" s="15">
        <v>0</v>
      </c>
      <c r="K10" s="15">
        <v>0</v>
      </c>
      <c r="L10" s="13">
        <f t="shared" si="1"/>
        <v>84</v>
      </c>
      <c r="M10"/>
    </row>
    <row r="11" spans="1:13" ht="17.25" customHeight="1">
      <c r="A11" s="12" t="s">
        <v>70</v>
      </c>
      <c r="B11" s="15">
        <v>73230</v>
      </c>
      <c r="C11" s="15">
        <v>90426</v>
      </c>
      <c r="D11" s="15">
        <v>265067</v>
      </c>
      <c r="E11" s="15">
        <v>208815</v>
      </c>
      <c r="F11" s="15">
        <v>221340</v>
      </c>
      <c r="G11" s="15">
        <v>123887</v>
      </c>
      <c r="H11" s="15">
        <v>72610</v>
      </c>
      <c r="I11" s="15">
        <v>103617</v>
      </c>
      <c r="J11" s="15">
        <v>100630</v>
      </c>
      <c r="K11" s="15">
        <v>180596</v>
      </c>
      <c r="L11" s="13">
        <f t="shared" si="1"/>
        <v>1440218</v>
      </c>
      <c r="M11" s="60"/>
    </row>
    <row r="12" spans="1:13" ht="17.25" customHeight="1">
      <c r="A12" s="14" t="s">
        <v>83</v>
      </c>
      <c r="B12" s="15">
        <v>9101</v>
      </c>
      <c r="C12" s="15">
        <v>6985</v>
      </c>
      <c r="D12" s="15">
        <v>24370</v>
      </c>
      <c r="E12" s="15">
        <v>21127</v>
      </c>
      <c r="F12" s="15">
        <v>19212</v>
      </c>
      <c r="G12" s="15">
        <v>11918</v>
      </c>
      <c r="H12" s="15">
        <v>6687</v>
      </c>
      <c r="I12" s="15">
        <v>5999</v>
      </c>
      <c r="J12" s="15">
        <v>7686</v>
      </c>
      <c r="K12" s="15">
        <v>12149</v>
      </c>
      <c r="L12" s="13">
        <f t="shared" si="1"/>
        <v>125234</v>
      </c>
      <c r="M12" s="60"/>
    </row>
    <row r="13" spans="1:13" ht="17.25" customHeight="1">
      <c r="A13" s="14" t="s">
        <v>71</v>
      </c>
      <c r="B13" s="15">
        <f>+B11-B12</f>
        <v>64129</v>
      </c>
      <c r="C13" s="15">
        <f aca="true" t="shared" si="3" ref="C13:K13">+C11-C12</f>
        <v>83441</v>
      </c>
      <c r="D13" s="15">
        <f t="shared" si="3"/>
        <v>240697</v>
      </c>
      <c r="E13" s="15">
        <f t="shared" si="3"/>
        <v>187688</v>
      </c>
      <c r="F13" s="15">
        <f t="shared" si="3"/>
        <v>202128</v>
      </c>
      <c r="G13" s="15">
        <f t="shared" si="3"/>
        <v>111969</v>
      </c>
      <c r="H13" s="15">
        <f t="shared" si="3"/>
        <v>65923</v>
      </c>
      <c r="I13" s="15">
        <f t="shared" si="3"/>
        <v>97618</v>
      </c>
      <c r="J13" s="15">
        <f t="shared" si="3"/>
        <v>92944</v>
      </c>
      <c r="K13" s="15">
        <f t="shared" si="3"/>
        <v>168447</v>
      </c>
      <c r="L13" s="13">
        <f t="shared" si="1"/>
        <v>1314984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1.179042565046476</v>
      </c>
      <c r="C18" s="22">
        <v>1.165319569926379</v>
      </c>
      <c r="D18" s="22">
        <v>1.074092582516323</v>
      </c>
      <c r="E18" s="22">
        <v>1.119160941205856</v>
      </c>
      <c r="F18" s="22">
        <v>1.204879671275876</v>
      </c>
      <c r="G18" s="22">
        <v>1.152557422329221</v>
      </c>
      <c r="H18" s="22">
        <v>1.077431321797281</v>
      </c>
      <c r="I18" s="22">
        <v>1.110506086823683</v>
      </c>
      <c r="J18" s="22">
        <v>1.277286707936593</v>
      </c>
      <c r="K18" s="22">
        <v>1.098613992317611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711965.9400000001</v>
      </c>
      <c r="C20" s="25">
        <f aca="true" t="shared" si="4" ref="C20:K20">SUM(C21:C30)</f>
        <v>476318.64999999997</v>
      </c>
      <c r="D20" s="25">
        <f t="shared" si="4"/>
        <v>1549846.9900000002</v>
      </c>
      <c r="E20" s="25">
        <f t="shared" si="4"/>
        <v>1265180.1399999997</v>
      </c>
      <c r="F20" s="25">
        <f t="shared" si="4"/>
        <v>1287486.78</v>
      </c>
      <c r="G20" s="25">
        <f t="shared" si="4"/>
        <v>768009.47</v>
      </c>
      <c r="H20" s="25">
        <f t="shared" si="4"/>
        <v>460786.6099999999</v>
      </c>
      <c r="I20" s="25">
        <f t="shared" si="4"/>
        <v>546325.4000000001</v>
      </c>
      <c r="J20" s="25">
        <f t="shared" si="4"/>
        <v>670754.7300000001</v>
      </c>
      <c r="K20" s="25">
        <f t="shared" si="4"/>
        <v>843236.31</v>
      </c>
      <c r="L20" s="25">
        <f>SUM(B20:K20)</f>
        <v>8579911.020000001</v>
      </c>
      <c r="M20"/>
    </row>
    <row r="21" spans="1:13" ht="17.25" customHeight="1">
      <c r="A21" s="26" t="s">
        <v>22</v>
      </c>
      <c r="B21" s="56">
        <f>ROUND((B15+B16)*B7,2)</f>
        <v>572707.14</v>
      </c>
      <c r="C21" s="56">
        <f aca="true" t="shared" si="5" ref="C21:K21">ROUND((C15+C16)*C7,2)</f>
        <v>394655.08</v>
      </c>
      <c r="D21" s="56">
        <f t="shared" si="5"/>
        <v>1380030.5</v>
      </c>
      <c r="E21" s="56">
        <f t="shared" si="5"/>
        <v>1094257.41</v>
      </c>
      <c r="F21" s="56">
        <f t="shared" si="5"/>
        <v>1019267.9</v>
      </c>
      <c r="G21" s="56">
        <f t="shared" si="5"/>
        <v>638202.18</v>
      </c>
      <c r="H21" s="56">
        <f t="shared" si="5"/>
        <v>407581.08</v>
      </c>
      <c r="I21" s="56">
        <f t="shared" si="5"/>
        <v>477091.86</v>
      </c>
      <c r="J21" s="56">
        <f t="shared" si="5"/>
        <v>505020.78</v>
      </c>
      <c r="K21" s="56">
        <f t="shared" si="5"/>
        <v>739117.05</v>
      </c>
      <c r="L21" s="33">
        <f aca="true" t="shared" si="6" ref="L21:L29">SUM(B21:K21)</f>
        <v>7227930.98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102538.96</v>
      </c>
      <c r="C22" s="33">
        <f t="shared" si="7"/>
        <v>65244.21</v>
      </c>
      <c r="D22" s="33">
        <f t="shared" si="7"/>
        <v>102250.02</v>
      </c>
      <c r="E22" s="33">
        <f t="shared" si="7"/>
        <v>130392.74</v>
      </c>
      <c r="F22" s="33">
        <f t="shared" si="7"/>
        <v>208827.27</v>
      </c>
      <c r="G22" s="33">
        <f t="shared" si="7"/>
        <v>97362.48</v>
      </c>
      <c r="H22" s="33">
        <f t="shared" si="7"/>
        <v>31559.54</v>
      </c>
      <c r="I22" s="33">
        <f t="shared" si="7"/>
        <v>52721.55</v>
      </c>
      <c r="J22" s="33">
        <f t="shared" si="7"/>
        <v>140035.55</v>
      </c>
      <c r="K22" s="33">
        <f t="shared" si="7"/>
        <v>72887.28</v>
      </c>
      <c r="L22" s="33">
        <f t="shared" si="6"/>
        <v>1003819.6000000001</v>
      </c>
      <c r="M22"/>
    </row>
    <row r="23" spans="1:13" ht="17.25" customHeight="1">
      <c r="A23" s="27" t="s">
        <v>24</v>
      </c>
      <c r="B23" s="33">
        <v>2690.1</v>
      </c>
      <c r="C23" s="33">
        <v>13861.97</v>
      </c>
      <c r="D23" s="33">
        <v>61445.3</v>
      </c>
      <c r="E23" s="33">
        <v>34945.43</v>
      </c>
      <c r="F23" s="33">
        <v>53705.81</v>
      </c>
      <c r="G23" s="33">
        <v>31211.23</v>
      </c>
      <c r="H23" s="33">
        <v>19117.5</v>
      </c>
      <c r="I23" s="33">
        <v>13833.29</v>
      </c>
      <c r="J23" s="33">
        <v>21055.65</v>
      </c>
      <c r="K23" s="33">
        <v>26259.03</v>
      </c>
      <c r="L23" s="33">
        <f t="shared" si="6"/>
        <v>278125.31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430.23</v>
      </c>
      <c r="D26" s="33">
        <v>1399.61</v>
      </c>
      <c r="E26" s="33">
        <v>1140.93</v>
      </c>
      <c r="F26" s="33">
        <v>1162.71</v>
      </c>
      <c r="G26" s="33">
        <v>694.36</v>
      </c>
      <c r="H26" s="33">
        <v>416.62</v>
      </c>
      <c r="I26" s="33">
        <v>492.86</v>
      </c>
      <c r="J26" s="33">
        <v>604.5</v>
      </c>
      <c r="K26" s="33">
        <v>759.71</v>
      </c>
      <c r="L26" s="33">
        <f t="shared" si="6"/>
        <v>7744.15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-128571.39</v>
      </c>
      <c r="C32" s="33">
        <f t="shared" si="8"/>
        <v>-23060.4</v>
      </c>
      <c r="D32" s="33">
        <f t="shared" si="8"/>
        <v>-70417.6</v>
      </c>
      <c r="E32" s="33">
        <f t="shared" si="8"/>
        <v>659521.0799999998</v>
      </c>
      <c r="F32" s="33">
        <f t="shared" si="8"/>
        <v>455329.2</v>
      </c>
      <c r="G32" s="33">
        <f t="shared" si="8"/>
        <v>-36053.6</v>
      </c>
      <c r="H32" s="33">
        <f t="shared" si="8"/>
        <v>-23695.65</v>
      </c>
      <c r="I32" s="33">
        <f t="shared" si="8"/>
        <v>233443.04</v>
      </c>
      <c r="J32" s="33">
        <f t="shared" si="8"/>
        <v>-24780.8</v>
      </c>
      <c r="K32" s="33">
        <f t="shared" si="8"/>
        <v>-68632.69</v>
      </c>
      <c r="L32" s="33">
        <f aca="true" t="shared" si="9" ref="L32:L39">SUM(B32:K32)</f>
        <v>973081.19</v>
      </c>
      <c r="M32"/>
    </row>
    <row r="33" spans="1:13" ht="18.75" customHeight="1">
      <c r="A33" s="27" t="s">
        <v>28</v>
      </c>
      <c r="B33" s="33">
        <f>B34+B35+B36+B37</f>
        <v>-21700.8</v>
      </c>
      <c r="C33" s="33">
        <f aca="true" t="shared" si="10" ref="C33:K33">C34+C35+C36+C37</f>
        <v>-23060.4</v>
      </c>
      <c r="D33" s="33">
        <f t="shared" si="10"/>
        <v>-70417.6</v>
      </c>
      <c r="E33" s="33">
        <f t="shared" si="10"/>
        <v>-49310.8</v>
      </c>
      <c r="F33" s="33">
        <f t="shared" si="10"/>
        <v>-46670.8</v>
      </c>
      <c r="G33" s="33">
        <f t="shared" si="10"/>
        <v>-36053.6</v>
      </c>
      <c r="H33" s="33">
        <f t="shared" si="10"/>
        <v>-17098.4</v>
      </c>
      <c r="I33" s="33">
        <f t="shared" si="10"/>
        <v>-32056.96</v>
      </c>
      <c r="J33" s="33">
        <f t="shared" si="10"/>
        <v>-24780.8</v>
      </c>
      <c r="K33" s="33">
        <f t="shared" si="10"/>
        <v>-43335.6</v>
      </c>
      <c r="L33" s="33">
        <f t="shared" si="9"/>
        <v>-364485.76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-21700.8</v>
      </c>
      <c r="C34" s="33">
        <f t="shared" si="11"/>
        <v>-23060.4</v>
      </c>
      <c r="D34" s="33">
        <f t="shared" si="11"/>
        <v>-70417.6</v>
      </c>
      <c r="E34" s="33">
        <f t="shared" si="11"/>
        <v>-49310.8</v>
      </c>
      <c r="F34" s="33">
        <f t="shared" si="11"/>
        <v>-46670.8</v>
      </c>
      <c r="G34" s="33">
        <f t="shared" si="11"/>
        <v>-36053.6</v>
      </c>
      <c r="H34" s="33">
        <f t="shared" si="11"/>
        <v>-17098.4</v>
      </c>
      <c r="I34" s="33">
        <f t="shared" si="11"/>
        <v>-19782.4</v>
      </c>
      <c r="J34" s="33">
        <f t="shared" si="11"/>
        <v>-24780.8</v>
      </c>
      <c r="K34" s="33">
        <f t="shared" si="11"/>
        <v>-43335.6</v>
      </c>
      <c r="L34" s="33">
        <f t="shared" si="9"/>
        <v>-352211.2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-12274.56</v>
      </c>
      <c r="J37" s="17">
        <v>0</v>
      </c>
      <c r="K37" s="17">
        <v>0</v>
      </c>
      <c r="L37" s="33">
        <f t="shared" si="9"/>
        <v>-12274.56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708831.8799999999</v>
      </c>
      <c r="F38" s="38">
        <f t="shared" si="12"/>
        <v>502000</v>
      </c>
      <c r="G38" s="38">
        <f t="shared" si="12"/>
        <v>0</v>
      </c>
      <c r="H38" s="38">
        <f t="shared" si="12"/>
        <v>-6597.25</v>
      </c>
      <c r="I38" s="38">
        <f t="shared" si="12"/>
        <v>265500</v>
      </c>
      <c r="J38" s="38">
        <f t="shared" si="12"/>
        <v>0</v>
      </c>
      <c r="K38" s="38">
        <f t="shared" si="12"/>
        <v>-25297.09</v>
      </c>
      <c r="L38" s="33">
        <f t="shared" si="9"/>
        <v>1337566.95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-25297.09</v>
      </c>
      <c r="L42" s="30">
        <f aca="true" t="shared" si="13" ref="L42:L49">SUM(B42:K42)</f>
        <v>-25297.09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1893600</v>
      </c>
      <c r="F47" s="17">
        <v>1732000</v>
      </c>
      <c r="G47" s="17">
        <v>0</v>
      </c>
      <c r="H47" s="17">
        <v>0</v>
      </c>
      <c r="I47" s="17">
        <v>801000</v>
      </c>
      <c r="J47" s="17">
        <v>0</v>
      </c>
      <c r="K47" s="17">
        <v>0</v>
      </c>
      <c r="L47" s="17">
        <f>SUM(B47:K47)</f>
        <v>4426600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583394.55</v>
      </c>
      <c r="C56" s="41">
        <f t="shared" si="16"/>
        <v>453258.24999999994</v>
      </c>
      <c r="D56" s="41">
        <f t="shared" si="16"/>
        <v>1479429.3900000001</v>
      </c>
      <c r="E56" s="41">
        <f t="shared" si="16"/>
        <v>1924701.2199999995</v>
      </c>
      <c r="F56" s="41">
        <f t="shared" si="16"/>
        <v>1742815.98</v>
      </c>
      <c r="G56" s="41">
        <f t="shared" si="16"/>
        <v>731955.87</v>
      </c>
      <c r="H56" s="41">
        <f t="shared" si="16"/>
        <v>437090.9599999999</v>
      </c>
      <c r="I56" s="41">
        <f t="shared" si="16"/>
        <v>779768.4400000002</v>
      </c>
      <c r="J56" s="41">
        <f t="shared" si="16"/>
        <v>645973.93</v>
      </c>
      <c r="K56" s="41">
        <f t="shared" si="16"/>
        <v>774603.6200000001</v>
      </c>
      <c r="L56" s="42">
        <f t="shared" si="14"/>
        <v>9552992.21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583394.55</v>
      </c>
      <c r="C62" s="41">
        <f aca="true" t="shared" si="18" ref="C62:J62">SUM(C63:C74)</f>
        <v>453258.25</v>
      </c>
      <c r="D62" s="41">
        <f t="shared" si="18"/>
        <v>1479429.39</v>
      </c>
      <c r="E62" s="41">
        <f t="shared" si="18"/>
        <v>1924701.22</v>
      </c>
      <c r="F62" s="41">
        <f t="shared" si="18"/>
        <v>1742815.98</v>
      </c>
      <c r="G62" s="41">
        <f t="shared" si="18"/>
        <v>731955.87</v>
      </c>
      <c r="H62" s="41">
        <f t="shared" si="18"/>
        <v>437090.96</v>
      </c>
      <c r="I62" s="41">
        <f>SUM(I63:I79)</f>
        <v>779768.44</v>
      </c>
      <c r="J62" s="41">
        <f t="shared" si="18"/>
        <v>645973.93</v>
      </c>
      <c r="K62" s="41">
        <f>SUM(K63:K76)</f>
        <v>774603.63</v>
      </c>
      <c r="L62" s="46">
        <f>SUM(B62:K62)</f>
        <v>9552992.22</v>
      </c>
      <c r="M62" s="40"/>
    </row>
    <row r="63" spans="1:13" ht="18.75" customHeight="1">
      <c r="A63" s="47" t="s">
        <v>46</v>
      </c>
      <c r="B63" s="48">
        <v>583394.55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583394.55</v>
      </c>
      <c r="M63"/>
    </row>
    <row r="64" spans="1:13" ht="18.75" customHeight="1">
      <c r="A64" s="47" t="s">
        <v>55</v>
      </c>
      <c r="B64" s="17">
        <v>0</v>
      </c>
      <c r="C64" s="48">
        <v>396464.99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396464.99</v>
      </c>
      <c r="M64"/>
    </row>
    <row r="65" spans="1:13" ht="18.75" customHeight="1">
      <c r="A65" s="47" t="s">
        <v>56</v>
      </c>
      <c r="B65" s="17">
        <v>0</v>
      </c>
      <c r="C65" s="48">
        <v>56793.26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56793.26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1479429.39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1479429.39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1924701.22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1924701.22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1742815.98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1742815.98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731955.87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731955.87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437090.96</v>
      </c>
      <c r="I70" s="17">
        <v>0</v>
      </c>
      <c r="J70" s="17">
        <v>0</v>
      </c>
      <c r="K70" s="17">
        <v>0</v>
      </c>
      <c r="L70" s="46">
        <f t="shared" si="19"/>
        <v>437090.96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779768.44</v>
      </c>
      <c r="J71" s="17">
        <v>0</v>
      </c>
      <c r="K71" s="17">
        <v>0</v>
      </c>
      <c r="L71" s="46">
        <f t="shared" si="19"/>
        <v>779768.44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645973.93</v>
      </c>
      <c r="K72" s="17">
        <v>0</v>
      </c>
      <c r="L72" s="46">
        <f t="shared" si="19"/>
        <v>645973.93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446326.61</v>
      </c>
      <c r="L73" s="46">
        <f t="shared" si="19"/>
        <v>446326.61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328277.02</v>
      </c>
      <c r="L74" s="46">
        <f t="shared" si="19"/>
        <v>328277.02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2024-01-29T19:38:35Z</dcterms:modified>
  <cp:category/>
  <cp:version/>
  <cp:contentType/>
  <cp:contentStatus/>
</cp:coreProperties>
</file>