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158" windowHeight="6861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<sst xmlns="http://schemas.openxmlformats.org/spreadsheetml/2006/main" count="89" uniqueCount="86">
  <si>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</si>
  <si>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</si>
  <si>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</si>
  <si>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</si>
  <si>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</si>
  <si>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</si>
  <si>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</si>
  <si>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</si>
  <si>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</si>
  <si>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</si>
  <si>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</si>
  <si>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</si>
  <si>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</si>
  <si>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</si>
  <si>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</si>
  <si>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</si>
  <si>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</si>
  <si>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</si>
  <si>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</si>
  <si>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</si>
  <si>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</si>
  <si>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</si>
  <si>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</si>
  <si>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</si>
  <si>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</si>
  <si>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</si>
  <si>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</si>
  <si>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</si>
  <si>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</si>
  <si>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</si>
  <si>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</si>
  <si>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</si>
  <si>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</si>
  <si>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</si>
  <si>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</si>
  <si>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</si>
  <si>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</si>
  <si>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</si>
  <si>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</si>
  <si>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</si>
  <si>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</si>
  <si>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</si>
  <si>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</si>
  <si>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</si>
  <si>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</si>
  <si>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</si>
  <si>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</si>
  <si>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</si>
  <si>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</si>
  <si>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</si>
  <si>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</si>
  <si>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</si>
  <si>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</si>
  <si>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</si>
  <si>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</si>
  <si>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</si>
  <si>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</si>
  <si>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</si>
  <si>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</si>
  <si>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</si>
  <si>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</si>
  <si>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</si>
  <si>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</si>
  <si>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</si>
  <si>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</si>
  <si>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</si>
  <si>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</si>
  <si>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</si>
  <si>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</si>
  <si>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</si>
  <si>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</si>
  <si>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</si>
  <si>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</si>
  <si>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</si>
  <si>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</si>
  <si>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</si>
  <si>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</si>
  <si>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</si>
  <si>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</si>
  <si>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</si>
  <si>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</si>
  <si>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</si>
  <si>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</si>
  <si>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</si>
  <si>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29/02/24 - VENCIMENTO 07/03/24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</si>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</sst>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407085</v>
      </c>
      <c r="C7" s="9">
        <f t="shared" si="0"/>
        <v>271306</v>
      </c>
      <c r="D7" s="9">
        <f t="shared" si="0"/>
        <v>249278</v>
      </c>
      <c r="E7" s="9">
        <f t="shared" si="0"/>
        <v>71765</v>
      </c>
      <c r="F7" s="9">
        <f t="shared" si="0"/>
        <v>241867</v>
      </c>
      <c r="G7" s="9">
        <f t="shared" si="0"/>
        <v>401147</v>
      </c>
      <c r="H7" s="9">
        <f t="shared" si="0"/>
        <v>52695</v>
      </c>
      <c r="I7" s="9">
        <f t="shared" si="0"/>
        <v>301295</v>
      </c>
      <c r="J7" s="9">
        <f t="shared" si="0"/>
        <v>222434</v>
      </c>
      <c r="K7" s="9">
        <f t="shared" si="0"/>
        <v>321284</v>
      </c>
      <c r="L7" s="9">
        <f t="shared" si="0"/>
        <v>254976</v>
      </c>
      <c r="M7" s="9">
        <f t="shared" si="0"/>
        <v>142377</v>
      </c>
      <c r="N7" s="9">
        <f t="shared" si="0"/>
        <v>89132</v>
      </c>
      <c r="O7" s="9">
        <f t="shared" si="0"/>
        <v>3026641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10141</v>
      </c>
      <c r="C8" s="11">
        <f t="shared" si="1"/>
        <v>9623</v>
      </c>
      <c r="D8" s="11">
        <f t="shared" si="1"/>
        <v>5444</v>
      </c>
      <c r="E8" s="11">
        <f t="shared" si="1"/>
        <v>2001</v>
      </c>
      <c r="F8" s="11">
        <f t="shared" si="1"/>
        <v>6563</v>
      </c>
      <c r="G8" s="11">
        <f t="shared" si="1"/>
        <v>13226</v>
      </c>
      <c r="H8" s="11">
        <f t="shared" si="1"/>
        <v>1935</v>
      </c>
      <c r="I8" s="11">
        <f t="shared" si="1"/>
        <v>13827</v>
      </c>
      <c r="J8" s="11">
        <f t="shared" si="1"/>
        <v>7912</v>
      </c>
      <c r="K8" s="11">
        <f t="shared" si="1"/>
        <v>3980</v>
      </c>
      <c r="L8" s="11">
        <f t="shared" si="1"/>
        <v>3304</v>
      </c>
      <c r="M8" s="11">
        <f t="shared" si="1"/>
        <v>5737</v>
      </c>
      <c r="N8" s="11">
        <f t="shared" si="1"/>
        <v>3731</v>
      </c>
      <c r="O8" s="11">
        <f t="shared" si="1"/>
        <v>87424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10141</v>
      </c>
      <c r="C9" s="11">
        <v>9623</v>
      </c>
      <c r="D9" s="11">
        <v>5444</v>
      </c>
      <c r="E9" s="11">
        <v>2001</v>
      </c>
      <c r="F9" s="11">
        <v>6563</v>
      </c>
      <c r="G9" s="11">
        <v>13226</v>
      </c>
      <c r="H9" s="11">
        <v>1935</v>
      </c>
      <c r="I9" s="11">
        <v>13827</v>
      </c>
      <c r="J9" s="11">
        <v>7912</v>
      </c>
      <c r="K9" s="11">
        <v>3979</v>
      </c>
      <c r="L9" s="11">
        <v>3303</v>
      </c>
      <c r="M9" s="11">
        <v>5737</v>
      </c>
      <c r="N9" s="11">
        <v>3715</v>
      </c>
      <c r="O9" s="11">
        <f>SUM(B9:N9)</f>
        <v>87406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1</v>
      </c>
      <c r="M10" s="13">
        <v>0</v>
      </c>
      <c r="N10" s="13">
        <v>16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396944</v>
      </c>
      <c r="C11" s="13">
        <v>261683</v>
      </c>
      <c r="D11" s="13">
        <v>243834</v>
      </c>
      <c r="E11" s="13">
        <v>69764</v>
      </c>
      <c r="F11" s="13">
        <v>235304</v>
      </c>
      <c r="G11" s="13">
        <v>387921</v>
      </c>
      <c r="H11" s="13">
        <v>50760</v>
      </c>
      <c r="I11" s="13">
        <v>287468</v>
      </c>
      <c r="J11" s="13">
        <v>214522</v>
      </c>
      <c r="K11" s="13">
        <v>317304</v>
      </c>
      <c r="L11" s="13">
        <v>251672</v>
      </c>
      <c r="M11" s="13">
        <v>136640</v>
      </c>
      <c r="N11" s="13">
        <v>85401</v>
      </c>
      <c r="O11" s="11">
        <f>SUM(B11:N11)</f>
        <v>2939217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28884</v>
      </c>
      <c r="C12" s="13">
        <v>23899</v>
      </c>
      <c r="D12" s="13">
        <v>18897</v>
      </c>
      <c r="E12" s="13">
        <v>7656</v>
      </c>
      <c r="F12" s="13">
        <v>21243</v>
      </c>
      <c r="G12" s="13">
        <v>37910</v>
      </c>
      <c r="H12" s="13">
        <v>5192</v>
      </c>
      <c r="I12" s="13">
        <v>28081</v>
      </c>
      <c r="J12" s="13">
        <v>18633</v>
      </c>
      <c r="K12" s="13">
        <v>21849</v>
      </c>
      <c r="L12" s="13">
        <v>17179</v>
      </c>
      <c r="M12" s="13">
        <v>7262</v>
      </c>
      <c r="N12" s="13">
        <v>3831</v>
      </c>
      <c r="O12" s="11">
        <f>SUM(B12:N12)</f>
        <v>240516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368060</v>
      </c>
      <c r="C13" s="15">
        <f t="shared" si="2"/>
        <v>237784</v>
      </c>
      <c r="D13" s="15">
        <f t="shared" si="2"/>
        <v>224937</v>
      </c>
      <c r="E13" s="15">
        <f t="shared" si="2"/>
        <v>62108</v>
      </c>
      <c r="F13" s="15">
        <f t="shared" si="2"/>
        <v>214061</v>
      </c>
      <c r="G13" s="15">
        <f t="shared" si="2"/>
        <v>350011</v>
      </c>
      <c r="H13" s="15">
        <f t="shared" si="2"/>
        <v>45568</v>
      </c>
      <c r="I13" s="15">
        <f t="shared" si="2"/>
        <v>259387</v>
      </c>
      <c r="J13" s="15">
        <f t="shared" si="2"/>
        <v>195889</v>
      </c>
      <c r="K13" s="15">
        <f t="shared" si="2"/>
        <v>295455</v>
      </c>
      <c r="L13" s="15">
        <f t="shared" si="2"/>
        <v>234493</v>
      </c>
      <c r="M13" s="15">
        <f t="shared" si="2"/>
        <v>129378</v>
      </c>
      <c r="N13" s="15">
        <f t="shared" si="2"/>
        <v>81570</v>
      </c>
      <c r="O13" s="11">
        <f>SUM(B13:N13)</f>
        <v>2698701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1.119916813648601</v>
      </c>
      <c r="C18" s="19">
        <v>1.205105741678309</v>
      </c>
      <c r="D18" s="19">
        <v>1.321308038518454</v>
      </c>
      <c r="E18" s="19">
        <v>0.787786182620591</v>
      </c>
      <c r="F18" s="19">
        <v>1.268690991787986</v>
      </c>
      <c r="G18" s="19">
        <v>1.29267745659437</v>
      </c>
      <c r="H18" s="19">
        <v>1.395231472064289</v>
      </c>
      <c r="I18" s="19">
        <v>1.104969582760063</v>
      </c>
      <c r="J18" s="19">
        <v>1.246013434860947</v>
      </c>
      <c r="K18" s="19">
        <v>1.04058528336905</v>
      </c>
      <c r="L18" s="19">
        <v>1.192665997281091</v>
      </c>
      <c r="M18" s="19">
        <v>1.098444491430742</v>
      </c>
      <c r="N18" s="19">
        <v>1.008433696582925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1479014.5699999998</v>
      </c>
      <c r="C20" s="24">
        <f aca="true" t="shared" si="3" ref="C20:O20">SUM(C21:C31)</f>
        <v>1071334.4300000002</v>
      </c>
      <c r="D20" s="24">
        <f t="shared" si="3"/>
        <v>933473.36</v>
      </c>
      <c r="E20" s="24">
        <f t="shared" si="3"/>
        <v>281082.85</v>
      </c>
      <c r="F20" s="24">
        <f t="shared" si="3"/>
        <v>1024194.8199999998</v>
      </c>
      <c r="G20" s="24">
        <f t="shared" si="3"/>
        <v>1435938.3599999996</v>
      </c>
      <c r="H20" s="24">
        <f t="shared" si="3"/>
        <v>286551.2899999999</v>
      </c>
      <c r="I20" s="24">
        <f t="shared" si="3"/>
        <v>1102349.24</v>
      </c>
      <c r="J20" s="24">
        <f t="shared" si="3"/>
        <v>911681.67</v>
      </c>
      <c r="K20" s="24">
        <f t="shared" si="3"/>
        <v>1083416.93</v>
      </c>
      <c r="L20" s="24">
        <f t="shared" si="3"/>
        <v>1124099.2400000002</v>
      </c>
      <c r="M20" s="24">
        <f t="shared" si="3"/>
        <v>650101.39</v>
      </c>
      <c r="N20" s="24">
        <f t="shared" si="3"/>
        <v>334712.31</v>
      </c>
      <c r="O20" s="24">
        <f t="shared" si="3"/>
        <v>11717950.459999997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1201714.92</v>
      </c>
      <c r="C21" s="28">
        <f aca="true" t="shared" si="4" ref="C21:N21">ROUND((C15+C16)*C7,2)</f>
        <v>827374.78</v>
      </c>
      <c r="D21" s="28">
        <f t="shared" si="4"/>
        <v>666694.01</v>
      </c>
      <c r="E21" s="28">
        <f t="shared" si="4"/>
        <v>327894.29</v>
      </c>
      <c r="F21" s="28">
        <f t="shared" si="4"/>
        <v>749763.51</v>
      </c>
      <c r="G21" s="28">
        <f t="shared" si="4"/>
        <v>1023165.54</v>
      </c>
      <c r="H21" s="28">
        <f t="shared" si="4"/>
        <v>180459.3</v>
      </c>
      <c r="I21" s="28">
        <f t="shared" si="4"/>
        <v>912351.39</v>
      </c>
      <c r="J21" s="28">
        <f t="shared" si="4"/>
        <v>677467.23</v>
      </c>
      <c r="K21" s="28">
        <f t="shared" si="4"/>
        <v>924944.51</v>
      </c>
      <c r="L21" s="28">
        <f t="shared" si="4"/>
        <v>835811.33</v>
      </c>
      <c r="M21" s="28">
        <f t="shared" si="4"/>
        <v>538541</v>
      </c>
      <c r="N21" s="28">
        <f t="shared" si="4"/>
        <v>304537.3</v>
      </c>
      <c r="O21" s="28">
        <f aca="true" t="shared" si="5" ref="O21:O29">SUM(B21:N21)</f>
        <v>9170719.11</v>
      </c>
    </row>
    <row r="22" spans="1:23" ht="18.75" customHeight="1">
      <c r="A22" s="26" t="s">
        <v>33</v>
      </c>
      <c r="B22" s="28">
        <f>IF(B18&lt;&gt;0,ROUND((B18-1)*B21,2),0)</f>
        <v>144105.82</v>
      </c>
      <c r="C22" s="28">
        <f aca="true" t="shared" si="6" ref="C22:N22">IF(C18&lt;&gt;0,ROUND((C18-1)*C21,2),0)</f>
        <v>169699.32</v>
      </c>
      <c r="D22" s="28">
        <f t="shared" si="6"/>
        <v>214214.14</v>
      </c>
      <c r="E22" s="28">
        <f t="shared" si="6"/>
        <v>-69583.7</v>
      </c>
      <c r="F22" s="28">
        <f t="shared" si="6"/>
        <v>201454.7</v>
      </c>
      <c r="G22" s="28">
        <f t="shared" si="6"/>
        <v>299457.49</v>
      </c>
      <c r="H22" s="28">
        <f t="shared" si="6"/>
        <v>71323.19</v>
      </c>
      <c r="I22" s="28">
        <f t="shared" si="6"/>
        <v>95769.14</v>
      </c>
      <c r="J22" s="28">
        <f t="shared" si="6"/>
        <v>166666.04</v>
      </c>
      <c r="K22" s="28">
        <f t="shared" si="6"/>
        <v>37539.14</v>
      </c>
      <c r="L22" s="28">
        <f t="shared" si="6"/>
        <v>161032.42</v>
      </c>
      <c r="M22" s="28">
        <f t="shared" si="6"/>
        <v>53016.39</v>
      </c>
      <c r="N22" s="28">
        <f t="shared" si="6"/>
        <v>2568.38</v>
      </c>
      <c r="O22" s="28">
        <f t="shared" si="5"/>
        <v>1547262.4699999995</v>
      </c>
      <c r="W22" s="51"/>
    </row>
    <row r="23" spans="1:15" ht="18.75" customHeight="1">
      <c r="A23" s="26" t="s">
        <v>34</v>
      </c>
      <c r="B23" s="28">
        <v>68676.99</v>
      </c>
      <c r="C23" s="28">
        <v>45452</v>
      </c>
      <c r="D23" s="28">
        <v>32151.9</v>
      </c>
      <c r="E23" s="28">
        <v>11575.96</v>
      </c>
      <c r="F23" s="28">
        <v>42808.72</v>
      </c>
      <c r="G23" s="28">
        <v>67188.66</v>
      </c>
      <c r="H23" s="28">
        <v>8480.79</v>
      </c>
      <c r="I23" s="28">
        <v>47467.06</v>
      </c>
      <c r="J23" s="28">
        <v>38060.21</v>
      </c>
      <c r="K23" s="28">
        <v>45365.69</v>
      </c>
      <c r="L23" s="28">
        <v>51973.01</v>
      </c>
      <c r="M23" s="28">
        <v>26519.53</v>
      </c>
      <c r="N23" s="28">
        <v>16589.39</v>
      </c>
      <c r="O23" s="28">
        <f t="shared" si="5"/>
        <v>502309.91000000003</v>
      </c>
    </row>
    <row r="24" spans="1:15" ht="18.75" customHeight="1">
      <c r="A24" s="26" t="s">
        <v>35</v>
      </c>
      <c r="B24" s="28">
        <v>3784.4</v>
      </c>
      <c r="C24" s="28">
        <v>3784.4</v>
      </c>
      <c r="D24" s="28">
        <v>1892.2</v>
      </c>
      <c r="E24" s="28">
        <v>1892.2</v>
      </c>
      <c r="F24" s="28">
        <v>1892.2</v>
      </c>
      <c r="G24" s="28">
        <v>1892.2</v>
      </c>
      <c r="H24" s="28">
        <v>1892.2</v>
      </c>
      <c r="I24" s="28">
        <v>3784.4</v>
      </c>
      <c r="J24" s="28">
        <v>1892.2</v>
      </c>
      <c r="K24" s="28">
        <v>1892.2</v>
      </c>
      <c r="L24" s="28">
        <v>1892.2</v>
      </c>
      <c r="M24" s="28">
        <v>1892.2</v>
      </c>
      <c r="N24" s="28">
        <v>1892.2</v>
      </c>
      <c r="O24" s="28">
        <f t="shared" si="5"/>
        <v>30275.200000000008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1225.43</v>
      </c>
      <c r="C26" s="28">
        <v>905.25</v>
      </c>
      <c r="D26" s="28">
        <v>791.73</v>
      </c>
      <c r="E26" s="28">
        <v>235.77</v>
      </c>
      <c r="F26" s="28">
        <v>861.59</v>
      </c>
      <c r="G26" s="28">
        <v>1202.15</v>
      </c>
      <c r="H26" s="28">
        <v>227.04</v>
      </c>
      <c r="I26" s="28">
        <v>916.89</v>
      </c>
      <c r="J26" s="28">
        <v>765.53</v>
      </c>
      <c r="K26" s="28">
        <v>899.43</v>
      </c>
      <c r="L26" s="28">
        <v>934.36</v>
      </c>
      <c r="M26" s="28">
        <v>535.58</v>
      </c>
      <c r="N26" s="28">
        <v>282.35</v>
      </c>
      <c r="O26" s="28">
        <f t="shared" si="5"/>
        <v>9783.1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1066.7</v>
      </c>
      <c r="C27" s="28">
        <v>794.18</v>
      </c>
      <c r="D27" s="28">
        <v>696.56</v>
      </c>
      <c r="E27" s="28">
        <v>212.75</v>
      </c>
      <c r="F27" s="28">
        <v>700.94</v>
      </c>
      <c r="G27" s="28">
        <v>944.27</v>
      </c>
      <c r="H27" s="28">
        <v>174.86</v>
      </c>
      <c r="I27" s="28">
        <v>738.84</v>
      </c>
      <c r="J27" s="28">
        <v>696.56</v>
      </c>
      <c r="K27" s="28">
        <v>919.52</v>
      </c>
      <c r="L27" s="28">
        <v>805.85</v>
      </c>
      <c r="M27" s="28">
        <v>454.66</v>
      </c>
      <c r="N27" s="28">
        <v>238.99</v>
      </c>
      <c r="O27" s="28">
        <f t="shared" si="5"/>
        <v>8444.68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497.51</v>
      </c>
      <c r="C28" s="28">
        <v>370.41</v>
      </c>
      <c r="D28" s="28">
        <v>324.88</v>
      </c>
      <c r="E28" s="28">
        <v>99.23</v>
      </c>
      <c r="F28" s="28">
        <v>326.91</v>
      </c>
      <c r="G28" s="28">
        <v>440.42</v>
      </c>
      <c r="H28" s="28">
        <v>81.56</v>
      </c>
      <c r="I28" s="28">
        <v>342.55</v>
      </c>
      <c r="J28" s="28">
        <v>329.63</v>
      </c>
      <c r="K28" s="28">
        <v>424.1</v>
      </c>
      <c r="L28" s="28">
        <v>375.85</v>
      </c>
      <c r="M28" s="28">
        <v>212.73</v>
      </c>
      <c r="N28" s="28">
        <v>111.46</v>
      </c>
      <c r="O28" s="28">
        <f t="shared" si="5"/>
        <v>3937.2400000000002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57942.8</v>
      </c>
      <c r="C29" s="28">
        <v>22954.09</v>
      </c>
      <c r="D29" s="28">
        <v>16707.94</v>
      </c>
      <c r="E29" s="28">
        <v>8756.35</v>
      </c>
      <c r="F29" s="28">
        <v>26386.25</v>
      </c>
      <c r="G29" s="28">
        <v>41647.63</v>
      </c>
      <c r="H29" s="28">
        <v>23912.35</v>
      </c>
      <c r="I29" s="28">
        <v>40978.97</v>
      </c>
      <c r="J29" s="28">
        <v>25804.27</v>
      </c>
      <c r="K29" s="28">
        <v>40794.4</v>
      </c>
      <c r="L29" s="28">
        <v>40636.64</v>
      </c>
      <c r="M29" s="28">
        <v>28929.3</v>
      </c>
      <c r="N29" s="28">
        <v>8492.24</v>
      </c>
      <c r="O29" s="28">
        <f t="shared" si="5"/>
        <v>383943.23000000004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30637.94</v>
      </c>
      <c r="L30" s="28">
        <v>30637.58</v>
      </c>
      <c r="M30" s="28">
        <v>0</v>
      </c>
      <c r="N30" s="28">
        <v>0</v>
      </c>
      <c r="O30" s="28">
        <f>SUM(B30:N30)</f>
        <v>61275.520000000004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-44620.4</v>
      </c>
      <c r="C32" s="28">
        <f aca="true" t="shared" si="7" ref="C32:O32">+C33+C35+C48+C49+C50+C55-C56</f>
        <v>-42341.2</v>
      </c>
      <c r="D32" s="28">
        <f t="shared" si="7"/>
        <v>-23953.6</v>
      </c>
      <c r="E32" s="28">
        <f t="shared" si="7"/>
        <v>-8804.4</v>
      </c>
      <c r="F32" s="28">
        <f t="shared" si="7"/>
        <v>-28877.2</v>
      </c>
      <c r="G32" s="28">
        <f t="shared" si="7"/>
        <v>-58194.4</v>
      </c>
      <c r="H32" s="28">
        <f t="shared" si="7"/>
        <v>-8514</v>
      </c>
      <c r="I32" s="28">
        <f t="shared" si="7"/>
        <v>-60838.8</v>
      </c>
      <c r="J32" s="28">
        <f t="shared" si="7"/>
        <v>-34812.8</v>
      </c>
      <c r="K32" s="28">
        <f t="shared" si="7"/>
        <v>-17507.6</v>
      </c>
      <c r="L32" s="28">
        <f t="shared" si="7"/>
        <v>-14533.2</v>
      </c>
      <c r="M32" s="28">
        <f t="shared" si="7"/>
        <v>-25242.8</v>
      </c>
      <c r="N32" s="28">
        <f t="shared" si="7"/>
        <v>-16346</v>
      </c>
      <c r="O32" s="28">
        <f t="shared" si="7"/>
        <v>-384586.39999999997</v>
      </c>
    </row>
    <row r="33" spans="1:15" ht="18.75" customHeight="1">
      <c r="A33" s="26" t="s">
        <v>38</v>
      </c>
      <c r="B33" s="29">
        <f>+B34</f>
        <v>-44620.4</v>
      </c>
      <c r="C33" s="29">
        <f>+C34</f>
        <v>-42341.2</v>
      </c>
      <c r="D33" s="29">
        <f aca="true" t="shared" si="8" ref="D33:O33">+D34</f>
        <v>-23953.6</v>
      </c>
      <c r="E33" s="29">
        <f t="shared" si="8"/>
        <v>-8804.4</v>
      </c>
      <c r="F33" s="29">
        <f t="shared" si="8"/>
        <v>-28877.2</v>
      </c>
      <c r="G33" s="29">
        <f t="shared" si="8"/>
        <v>-58194.4</v>
      </c>
      <c r="H33" s="29">
        <f t="shared" si="8"/>
        <v>-8514</v>
      </c>
      <c r="I33" s="29">
        <f t="shared" si="8"/>
        <v>-60838.8</v>
      </c>
      <c r="J33" s="29">
        <f t="shared" si="8"/>
        <v>-34812.8</v>
      </c>
      <c r="K33" s="29">
        <f t="shared" si="8"/>
        <v>-17507.6</v>
      </c>
      <c r="L33" s="29">
        <f t="shared" si="8"/>
        <v>-14533.2</v>
      </c>
      <c r="M33" s="29">
        <f t="shared" si="8"/>
        <v>-25242.8</v>
      </c>
      <c r="N33" s="29">
        <f t="shared" si="8"/>
        <v>-16346</v>
      </c>
      <c r="O33" s="29">
        <f t="shared" si="8"/>
        <v>-384586.39999999997</v>
      </c>
    </row>
    <row r="34" spans="1:26" ht="18.75" customHeight="1">
      <c r="A34" s="27" t="s">
        <v>39</v>
      </c>
      <c r="B34" s="16">
        <f>ROUND((-B9)*$G$3,2)</f>
        <v>-44620.4</v>
      </c>
      <c r="C34" s="16">
        <f aca="true" t="shared" si="9" ref="C34:N34">ROUND((-C9)*$G$3,2)</f>
        <v>-42341.2</v>
      </c>
      <c r="D34" s="16">
        <f t="shared" si="9"/>
        <v>-23953.6</v>
      </c>
      <c r="E34" s="16">
        <f t="shared" si="9"/>
        <v>-8804.4</v>
      </c>
      <c r="F34" s="16">
        <f t="shared" si="9"/>
        <v>-28877.2</v>
      </c>
      <c r="G34" s="16">
        <f t="shared" si="9"/>
        <v>-58194.4</v>
      </c>
      <c r="H34" s="16">
        <f t="shared" si="9"/>
        <v>-8514</v>
      </c>
      <c r="I34" s="16">
        <f t="shared" si="9"/>
        <v>-60838.8</v>
      </c>
      <c r="J34" s="16">
        <f t="shared" si="9"/>
        <v>-34812.8</v>
      </c>
      <c r="K34" s="16">
        <f t="shared" si="9"/>
        <v>-17507.6</v>
      </c>
      <c r="L34" s="16">
        <f t="shared" si="9"/>
        <v>-14533.2</v>
      </c>
      <c r="M34" s="16">
        <f t="shared" si="9"/>
        <v>-25242.8</v>
      </c>
      <c r="N34" s="16">
        <f t="shared" si="9"/>
        <v>-16346</v>
      </c>
      <c r="O34" s="30">
        <f aca="true" t="shared" si="10" ref="O34:O56">SUM(B34:N34)</f>
        <v>-384586.39999999997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2079000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1434394.17</v>
      </c>
      <c r="C54" s="34">
        <f aca="true" t="shared" si="13" ref="C54:N54">+C20+C32</f>
        <v>1028993.2300000002</v>
      </c>
      <c r="D54" s="34">
        <f t="shared" si="13"/>
        <v>909519.76</v>
      </c>
      <c r="E54" s="34">
        <f t="shared" si="13"/>
        <v>272278.44999999995</v>
      </c>
      <c r="F54" s="34">
        <f t="shared" si="13"/>
        <v>995317.6199999999</v>
      </c>
      <c r="G54" s="34">
        <f t="shared" si="13"/>
        <v>1377743.9599999997</v>
      </c>
      <c r="H54" s="34">
        <f t="shared" si="13"/>
        <v>278037.2899999999</v>
      </c>
      <c r="I54" s="34">
        <f t="shared" si="13"/>
        <v>1041510.44</v>
      </c>
      <c r="J54" s="34">
        <f t="shared" si="13"/>
        <v>876868.87</v>
      </c>
      <c r="K54" s="34">
        <f t="shared" si="13"/>
        <v>1065909.3299999998</v>
      </c>
      <c r="L54" s="34">
        <f t="shared" si="13"/>
        <v>1109566.0400000003</v>
      </c>
      <c r="M54" s="34">
        <f t="shared" si="13"/>
        <v>624858.59</v>
      </c>
      <c r="N54" s="34">
        <f t="shared" si="13"/>
        <v>318366.31</v>
      </c>
      <c r="O54" s="34">
        <f>SUM(B54:N54)</f>
        <v>11333364.06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1434394.17</v>
      </c>
      <c r="C60" s="42">
        <f t="shared" si="14"/>
        <v>1028993.23</v>
      </c>
      <c r="D60" s="42">
        <f t="shared" si="14"/>
        <v>909519.77</v>
      </c>
      <c r="E60" s="42">
        <f t="shared" si="14"/>
        <v>272278.45</v>
      </c>
      <c r="F60" s="42">
        <f t="shared" si="14"/>
        <v>995317.63</v>
      </c>
      <c r="G60" s="42">
        <f t="shared" si="14"/>
        <v>1377743.96</v>
      </c>
      <c r="H60" s="42">
        <f t="shared" si="14"/>
        <v>278037.29</v>
      </c>
      <c r="I60" s="42">
        <f t="shared" si="14"/>
        <v>1041510.44</v>
      </c>
      <c r="J60" s="42">
        <f t="shared" si="14"/>
        <v>876868.87</v>
      </c>
      <c r="K60" s="42">
        <f t="shared" si="14"/>
        <v>1065909.33</v>
      </c>
      <c r="L60" s="42">
        <f t="shared" si="14"/>
        <v>1109566.04</v>
      </c>
      <c r="M60" s="42">
        <f t="shared" si="14"/>
        <v>624858.6</v>
      </c>
      <c r="N60" s="42">
        <f t="shared" si="14"/>
        <v>318366.31</v>
      </c>
      <c r="O60" s="34">
        <f t="shared" si="14"/>
        <v>11333364.09</v>
      </c>
      <c r="Q60"/>
    </row>
    <row r="61" spans="1:18" ht="18.75" customHeight="1">
      <c r="A61" s="26" t="s">
        <v>54</v>
      </c>
      <c r="B61" s="42">
        <v>1179750.67</v>
      </c>
      <c r="C61" s="42">
        <v>737241.88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1916992.5499999998</v>
      </c>
      <c r="P61"/>
      <c r="Q61"/>
      <c r="R61" s="41"/>
    </row>
    <row r="62" spans="1:16" ht="18.75" customHeight="1">
      <c r="A62" s="26" t="s">
        <v>55</v>
      </c>
      <c r="B62" s="42">
        <v>254643.5</v>
      </c>
      <c r="C62" s="42">
        <v>291751.35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546394.85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909519.77</v>
      </c>
      <c r="E63" s="43">
        <v>0</v>
      </c>
      <c r="F63" s="43">
        <v>0</v>
      </c>
      <c r="G63" s="43">
        <v>0</v>
      </c>
      <c r="H63" s="42">
        <v>278037.29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1187557.06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272278.45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272278.45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995317.63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995317.63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1377743.96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1377743.96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1041510.44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1041510.44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876868.87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876868.87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1065909.33</v>
      </c>
      <c r="L69" s="29">
        <v>1109566.04</v>
      </c>
      <c r="M69" s="43">
        <v>0</v>
      </c>
      <c r="N69" s="43">
        <v>0</v>
      </c>
      <c r="O69" s="34">
        <f t="shared" si="15"/>
        <v>2175475.37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624858.6</v>
      </c>
      <c r="N70" s="43">
        <v>0</v>
      </c>
      <c r="O70" s="34">
        <f t="shared" si="15"/>
        <v>624858.6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318366.31</v>
      </c>
      <c r="O71" s="46">
        <f t="shared" si="15"/>
        <v>318366.31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2024-03-07T12:18:50Z</dcterms:modified>
  <cp:category/>
  <cp:version/>
  <cp:contentType/>
  <cp:contentStatus/>
</cp:coreProperties>
</file>