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158" windowHeight="6861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<sst xmlns="http://schemas.openxmlformats.org/spreadsheetml/2006/main" count="89" uniqueCount="86">
  <si>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</si>
  <si>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</si>
  <si>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</si>
  <si>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</si>
  <si>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</si>
  <si>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</si>
  <si>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</si>
  <si>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</si>
  <si>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</si>
  <si>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</si>
  <si>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</si>
  <si>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</si>
  <si>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</si>
  <si>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</si>
  <si>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</si>
  <si>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</si>
  <si>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</si>
  <si>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</si>
  <si>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</si>
  <si>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</si>
  <si>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</si>
  <si>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</si>
  <si>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</si>
  <si>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</si>
  <si>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</si>
  <si>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</si>
  <si>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</si>
  <si>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</si>
  <si>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</si>
  <si>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</si>
  <si>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</si>
  <si>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</si>
  <si>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</si>
  <si>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</si>
  <si>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</si>
  <si>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</si>
  <si>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</si>
  <si>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</si>
  <si>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</si>
  <si>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</si>
  <si>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</si>
  <si>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</si>
  <si>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</si>
  <si>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</si>
  <si>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</si>
  <si>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</si>
  <si>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</si>
  <si>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</si>
  <si>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</si>
  <si>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</si>
  <si>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</si>
  <si>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</si>
  <si>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</si>
  <si>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</si>
  <si>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</si>
  <si>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</si>
  <si>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</si>
  <si>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</si>
  <si>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</si>
  <si>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</si>
  <si>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</si>
  <si>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</si>
  <si>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</si>
  <si>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</si>
  <si>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</si>
  <si>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</si>
  <si>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</si>
  <si>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</si>
  <si>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</si>
  <si>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</si>
  <si>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</si>
  <si>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</si>
  <si>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</si>
  <si>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</si>
  <si>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</si>
  <si>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</si>
  <si>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</si>
  <si>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</si>
  <si>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</si>
  <si>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</si>
  <si>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</si>
  <si>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</si>
  <si>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</si>
  <si>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28/02/24 - VENCIMENTO 06/03/24</t>
  </si>
  <si>
    <t>5.0. Remuneração Veículos Elétricos</t>
  </si>
  <si>
    <r>
      <t>5.3. Revisão de Remuneração pelo Transporte Coletivo</t>
    </r>
    <r>
      <rPr>
        <vertAlign val="superscript"/>
        <sz val="10"/>
        <color indexed="8"/>
        <rFont val="Calibri"/>
        <family val="2"/>
      </rPr>
      <t>(1)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</si>
</sst>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406744</v>
      </c>
      <c r="C7" s="9">
        <f t="shared" si="0"/>
        <v>264839</v>
      </c>
      <c r="D7" s="9">
        <f t="shared" si="0"/>
        <v>245982</v>
      </c>
      <c r="E7" s="9">
        <f t="shared" si="0"/>
        <v>69381</v>
      </c>
      <c r="F7" s="9">
        <f t="shared" si="0"/>
        <v>242207</v>
      </c>
      <c r="G7" s="9">
        <f t="shared" si="0"/>
        <v>389773</v>
      </c>
      <c r="H7" s="9">
        <f t="shared" si="0"/>
        <v>49445</v>
      </c>
      <c r="I7" s="9">
        <f t="shared" si="0"/>
        <v>304667</v>
      </c>
      <c r="J7" s="9">
        <f t="shared" si="0"/>
        <v>217030</v>
      </c>
      <c r="K7" s="9">
        <f t="shared" si="0"/>
        <v>334429</v>
      </c>
      <c r="L7" s="9">
        <f t="shared" si="0"/>
        <v>244307</v>
      </c>
      <c r="M7" s="9">
        <f t="shared" si="0"/>
        <v>140015</v>
      </c>
      <c r="N7" s="9">
        <f t="shared" si="0"/>
        <v>76002</v>
      </c>
      <c r="O7" s="9">
        <f t="shared" si="0"/>
        <v>2984821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10072</v>
      </c>
      <c r="C8" s="11">
        <f t="shared" si="1"/>
        <v>9450</v>
      </c>
      <c r="D8" s="11">
        <f t="shared" si="1"/>
        <v>5119</v>
      </c>
      <c r="E8" s="11">
        <f t="shared" si="1"/>
        <v>1779</v>
      </c>
      <c r="F8" s="11">
        <f t="shared" si="1"/>
        <v>6519</v>
      </c>
      <c r="G8" s="11">
        <f t="shared" si="1"/>
        <v>12541</v>
      </c>
      <c r="H8" s="11">
        <f t="shared" si="1"/>
        <v>1722</v>
      </c>
      <c r="I8" s="11">
        <f t="shared" si="1"/>
        <v>13815</v>
      </c>
      <c r="J8" s="11">
        <f t="shared" si="1"/>
        <v>7419</v>
      </c>
      <c r="K8" s="11">
        <f t="shared" si="1"/>
        <v>4444</v>
      </c>
      <c r="L8" s="11">
        <f t="shared" si="1"/>
        <v>3083</v>
      </c>
      <c r="M8" s="11">
        <f t="shared" si="1"/>
        <v>5488</v>
      </c>
      <c r="N8" s="11">
        <f t="shared" si="1"/>
        <v>3050</v>
      </c>
      <c r="O8" s="11">
        <f t="shared" si="1"/>
        <v>84501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10072</v>
      </c>
      <c r="C9" s="11">
        <v>9450</v>
      </c>
      <c r="D9" s="11">
        <v>5119</v>
      </c>
      <c r="E9" s="11">
        <v>1779</v>
      </c>
      <c r="F9" s="11">
        <v>6519</v>
      </c>
      <c r="G9" s="11">
        <v>12541</v>
      </c>
      <c r="H9" s="11">
        <v>1722</v>
      </c>
      <c r="I9" s="11">
        <v>13815</v>
      </c>
      <c r="J9" s="11">
        <v>7419</v>
      </c>
      <c r="K9" s="11">
        <v>4444</v>
      </c>
      <c r="L9" s="11">
        <v>3081</v>
      </c>
      <c r="M9" s="11">
        <v>5488</v>
      </c>
      <c r="N9" s="11">
        <v>3037</v>
      </c>
      <c r="O9" s="11">
        <f>SUM(B9:N9)</f>
        <v>84486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13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396672</v>
      </c>
      <c r="C11" s="13">
        <v>255389</v>
      </c>
      <c r="D11" s="13">
        <v>240863</v>
      </c>
      <c r="E11" s="13">
        <v>67602</v>
      </c>
      <c r="F11" s="13">
        <v>235688</v>
      </c>
      <c r="G11" s="13">
        <v>377232</v>
      </c>
      <c r="H11" s="13">
        <v>47723</v>
      </c>
      <c r="I11" s="13">
        <v>290852</v>
      </c>
      <c r="J11" s="13">
        <v>209611</v>
      </c>
      <c r="K11" s="13">
        <v>329985</v>
      </c>
      <c r="L11" s="13">
        <v>241224</v>
      </c>
      <c r="M11" s="13">
        <v>134527</v>
      </c>
      <c r="N11" s="13">
        <v>72952</v>
      </c>
      <c r="O11" s="11">
        <f>SUM(B11:N11)</f>
        <v>2900320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28487</v>
      </c>
      <c r="C12" s="13">
        <v>22468</v>
      </c>
      <c r="D12" s="13">
        <v>18081</v>
      </c>
      <c r="E12" s="13">
        <v>7091</v>
      </c>
      <c r="F12" s="13">
        <v>21192</v>
      </c>
      <c r="G12" s="13">
        <v>35332</v>
      </c>
      <c r="H12" s="13">
        <v>4798</v>
      </c>
      <c r="I12" s="13">
        <v>27325</v>
      </c>
      <c r="J12" s="13">
        <v>17741</v>
      </c>
      <c r="K12" s="13">
        <v>22625</v>
      </c>
      <c r="L12" s="13">
        <v>16385</v>
      </c>
      <c r="M12" s="13">
        <v>6827</v>
      </c>
      <c r="N12" s="13">
        <v>3148</v>
      </c>
      <c r="O12" s="11">
        <f>SUM(B12:N12)</f>
        <v>231500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368185</v>
      </c>
      <c r="C13" s="15">
        <f t="shared" si="2"/>
        <v>232921</v>
      </c>
      <c r="D13" s="15">
        <f t="shared" si="2"/>
        <v>222782</v>
      </c>
      <c r="E13" s="15">
        <f t="shared" si="2"/>
        <v>60511</v>
      </c>
      <c r="F13" s="15">
        <f t="shared" si="2"/>
        <v>214496</v>
      </c>
      <c r="G13" s="15">
        <f t="shared" si="2"/>
        <v>341900</v>
      </c>
      <c r="H13" s="15">
        <f t="shared" si="2"/>
        <v>42925</v>
      </c>
      <c r="I13" s="15">
        <f t="shared" si="2"/>
        <v>263527</v>
      </c>
      <c r="J13" s="15">
        <f t="shared" si="2"/>
        <v>191870</v>
      </c>
      <c r="K13" s="15">
        <f t="shared" si="2"/>
        <v>307360</v>
      </c>
      <c r="L13" s="15">
        <f t="shared" si="2"/>
        <v>224839</v>
      </c>
      <c r="M13" s="15">
        <f t="shared" si="2"/>
        <v>127700</v>
      </c>
      <c r="N13" s="15">
        <f t="shared" si="2"/>
        <v>69804</v>
      </c>
      <c r="O13" s="11">
        <f>SUM(B13:N13)</f>
        <v>2668820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1.124167830674448</v>
      </c>
      <c r="C18" s="19">
        <v>1.217344734860939</v>
      </c>
      <c r="D18" s="19">
        <v>1.337954772186185</v>
      </c>
      <c r="E18" s="19">
        <v>0.824996154538657</v>
      </c>
      <c r="F18" s="19">
        <v>1.268638162251823</v>
      </c>
      <c r="G18" s="19">
        <v>1.324585933423224</v>
      </c>
      <c r="H18" s="19">
        <v>1.474263973907796</v>
      </c>
      <c r="I18" s="19">
        <v>1.097847796394626</v>
      </c>
      <c r="J18" s="19">
        <v>1.255345669049215</v>
      </c>
      <c r="K18" s="19">
        <v>1.063486422498446</v>
      </c>
      <c r="L18" s="19">
        <v>1.236157414699461</v>
      </c>
      <c r="M18" s="19">
        <v>1.118302889936707</v>
      </c>
      <c r="N18" s="19">
        <v>1.153877989561933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SUM(B21:B31)</f>
        <v>1483279.9100000001</v>
      </c>
      <c r="C20" s="24">
        <f aca="true" t="shared" si="3" ref="C20:O20">SUM(C21:C31)</f>
        <v>1056590.06</v>
      </c>
      <c r="D20" s="24">
        <f t="shared" si="3"/>
        <v>933080.9699999999</v>
      </c>
      <c r="E20" s="24">
        <f t="shared" si="3"/>
        <v>284607.36999999994</v>
      </c>
      <c r="F20" s="24">
        <f t="shared" si="3"/>
        <v>1026184.2499999999</v>
      </c>
      <c r="G20" s="24">
        <f t="shared" si="3"/>
        <v>1431095.13</v>
      </c>
      <c r="H20" s="24">
        <f t="shared" si="3"/>
        <v>284103.35</v>
      </c>
      <c r="I20" s="24">
        <f t="shared" si="3"/>
        <v>1107191.6700000002</v>
      </c>
      <c r="J20" s="24">
        <f t="shared" si="3"/>
        <v>896042.81</v>
      </c>
      <c r="K20" s="24">
        <f t="shared" si="3"/>
        <v>1152333.9300000002</v>
      </c>
      <c r="L20" s="24">
        <f t="shared" si="3"/>
        <v>1117546.67</v>
      </c>
      <c r="M20" s="24">
        <f t="shared" si="3"/>
        <v>651280.38</v>
      </c>
      <c r="N20" s="24">
        <f t="shared" si="3"/>
        <v>327295.35000000003</v>
      </c>
      <c r="O20" s="24">
        <f t="shared" si="3"/>
        <v>11750631.85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1200708.29</v>
      </c>
      <c r="C21" s="28">
        <f aca="true" t="shared" si="4" ref="C21:N21">ROUND((C15+C16)*C7,2)</f>
        <v>807653.01</v>
      </c>
      <c r="D21" s="28">
        <f t="shared" si="4"/>
        <v>657878.86</v>
      </c>
      <c r="E21" s="28">
        <f t="shared" si="4"/>
        <v>317001.79</v>
      </c>
      <c r="F21" s="28">
        <f t="shared" si="4"/>
        <v>750817.48</v>
      </c>
      <c r="G21" s="28">
        <f t="shared" si="4"/>
        <v>994155.01</v>
      </c>
      <c r="H21" s="28">
        <f t="shared" si="4"/>
        <v>169329.35</v>
      </c>
      <c r="I21" s="28">
        <f t="shared" si="4"/>
        <v>922562.14</v>
      </c>
      <c r="J21" s="28">
        <f t="shared" si="4"/>
        <v>661008.27</v>
      </c>
      <c r="K21" s="28">
        <f t="shared" si="4"/>
        <v>962787.65</v>
      </c>
      <c r="L21" s="28">
        <f t="shared" si="4"/>
        <v>800838.35</v>
      </c>
      <c r="M21" s="28">
        <f t="shared" si="4"/>
        <v>529606.74</v>
      </c>
      <c r="N21" s="28">
        <f t="shared" si="4"/>
        <v>259676.03</v>
      </c>
      <c r="O21" s="28">
        <f aca="true" t="shared" si="5" ref="O21:O29">SUM(B21:N21)</f>
        <v>9034022.969999999</v>
      </c>
    </row>
    <row r="22" spans="1:23" ht="18.75" customHeight="1">
      <c r="A22" s="26" t="s">
        <v>33</v>
      </c>
      <c r="B22" s="28">
        <f>IF(B18&lt;&gt;0,ROUND((B18-1)*B21,2),0)</f>
        <v>149089.34</v>
      </c>
      <c r="C22" s="28">
        <f aca="true" t="shared" si="6" ref="C22:N22">IF(C18&lt;&gt;0,ROUND((C18-1)*C21,2),0)</f>
        <v>175539.13</v>
      </c>
      <c r="D22" s="28">
        <f t="shared" si="6"/>
        <v>222333.3</v>
      </c>
      <c r="E22" s="28">
        <f t="shared" si="6"/>
        <v>-55476.53</v>
      </c>
      <c r="F22" s="28">
        <f t="shared" si="6"/>
        <v>201698.23</v>
      </c>
      <c r="G22" s="28">
        <f t="shared" si="6"/>
        <v>322688.73</v>
      </c>
      <c r="H22" s="28">
        <f t="shared" si="6"/>
        <v>80306.81</v>
      </c>
      <c r="I22" s="28">
        <f t="shared" si="6"/>
        <v>90270.67</v>
      </c>
      <c r="J22" s="28">
        <f t="shared" si="6"/>
        <v>168785.6</v>
      </c>
      <c r="K22" s="28">
        <f t="shared" si="6"/>
        <v>61123.94</v>
      </c>
      <c r="L22" s="28">
        <f t="shared" si="6"/>
        <v>189123.91</v>
      </c>
      <c r="M22" s="28">
        <f t="shared" si="6"/>
        <v>62654.01</v>
      </c>
      <c r="N22" s="28">
        <f t="shared" si="6"/>
        <v>39958.43</v>
      </c>
      <c r="O22" s="28">
        <f t="shared" si="5"/>
        <v>1708095.5699999998</v>
      </c>
      <c r="W22" s="51"/>
    </row>
    <row r="23" spans="1:15" ht="18.75" customHeight="1">
      <c r="A23" s="26" t="s">
        <v>34</v>
      </c>
      <c r="B23" s="28">
        <v>68959.77</v>
      </c>
      <c r="C23" s="28">
        <v>44601.39</v>
      </c>
      <c r="D23" s="28">
        <v>32455.58</v>
      </c>
      <c r="E23" s="28">
        <v>11882.98</v>
      </c>
      <c r="F23" s="28">
        <v>43497.82</v>
      </c>
      <c r="G23" s="28">
        <v>68127.71</v>
      </c>
      <c r="H23" s="28">
        <v>8182.17</v>
      </c>
      <c r="I23" s="28">
        <v>47591.55</v>
      </c>
      <c r="J23" s="28">
        <v>36775.38</v>
      </c>
      <c r="K23" s="28">
        <v>51046.91</v>
      </c>
      <c r="L23" s="28">
        <v>52264.25</v>
      </c>
      <c r="M23" s="28">
        <v>26992.33</v>
      </c>
      <c r="N23" s="28">
        <v>16652.46</v>
      </c>
      <c r="O23" s="28">
        <f t="shared" si="5"/>
        <v>509030.30000000005</v>
      </c>
    </row>
    <row r="24" spans="1:15" ht="18.75" customHeight="1">
      <c r="A24" s="26" t="s">
        <v>35</v>
      </c>
      <c r="B24" s="28">
        <v>3784.24</v>
      </c>
      <c r="C24" s="28">
        <v>3784.24</v>
      </c>
      <c r="D24" s="28">
        <v>1892.12</v>
      </c>
      <c r="E24" s="28">
        <v>1892.12</v>
      </c>
      <c r="F24" s="28">
        <v>1892.12</v>
      </c>
      <c r="G24" s="28">
        <v>1892.12</v>
      </c>
      <c r="H24" s="28">
        <v>1892.12</v>
      </c>
      <c r="I24" s="28">
        <v>3784.24</v>
      </c>
      <c r="J24" s="28">
        <v>1892.12</v>
      </c>
      <c r="K24" s="28">
        <v>1892.12</v>
      </c>
      <c r="L24" s="28">
        <v>1892.12</v>
      </c>
      <c r="M24" s="28">
        <v>1892.12</v>
      </c>
      <c r="N24" s="28">
        <v>1892.12</v>
      </c>
      <c r="O24" s="28">
        <f t="shared" si="5"/>
        <v>30273.919999999987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1231.26</v>
      </c>
      <c r="C26" s="28">
        <v>893.61</v>
      </c>
      <c r="D26" s="28">
        <v>791.73</v>
      </c>
      <c r="E26" s="28">
        <v>238.68</v>
      </c>
      <c r="F26" s="28">
        <v>864.5</v>
      </c>
      <c r="G26" s="28">
        <v>1199.24</v>
      </c>
      <c r="H26" s="28">
        <v>224.13</v>
      </c>
      <c r="I26" s="28">
        <v>922.71</v>
      </c>
      <c r="J26" s="28">
        <v>750.98</v>
      </c>
      <c r="K26" s="28">
        <v>960.55</v>
      </c>
      <c r="L26" s="28">
        <v>931.45</v>
      </c>
      <c r="M26" s="28">
        <v>538.49</v>
      </c>
      <c r="N26" s="28">
        <v>273.62</v>
      </c>
      <c r="O26" s="28">
        <f t="shared" si="5"/>
        <v>9820.95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1066.7</v>
      </c>
      <c r="C27" s="28">
        <v>794.18</v>
      </c>
      <c r="D27" s="28">
        <v>696.56</v>
      </c>
      <c r="E27" s="28">
        <v>212.75</v>
      </c>
      <c r="F27" s="28">
        <v>700.94</v>
      </c>
      <c r="G27" s="28">
        <v>944.27</v>
      </c>
      <c r="H27" s="28">
        <v>174.86</v>
      </c>
      <c r="I27" s="28">
        <v>738.84</v>
      </c>
      <c r="J27" s="28">
        <v>696.56</v>
      </c>
      <c r="K27" s="28">
        <v>919.52</v>
      </c>
      <c r="L27" s="28">
        <v>805.85</v>
      </c>
      <c r="M27" s="28">
        <v>454.66</v>
      </c>
      <c r="N27" s="28">
        <v>238.99</v>
      </c>
      <c r="O27" s="28">
        <f t="shared" si="5"/>
        <v>8444.68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497.51</v>
      </c>
      <c r="C28" s="28">
        <v>370.41</v>
      </c>
      <c r="D28" s="28">
        <v>324.88</v>
      </c>
      <c r="E28" s="28">
        <v>99.23</v>
      </c>
      <c r="F28" s="28">
        <v>326.91</v>
      </c>
      <c r="G28" s="28">
        <v>440.42</v>
      </c>
      <c r="H28" s="28">
        <v>81.56</v>
      </c>
      <c r="I28" s="28">
        <v>342.55</v>
      </c>
      <c r="J28" s="28">
        <v>329.63</v>
      </c>
      <c r="K28" s="28">
        <v>424.1</v>
      </c>
      <c r="L28" s="28">
        <v>375.85</v>
      </c>
      <c r="M28" s="28">
        <v>212.73</v>
      </c>
      <c r="N28" s="28">
        <v>111.46</v>
      </c>
      <c r="O28" s="28">
        <f t="shared" si="5"/>
        <v>3937.2400000000002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57942.8</v>
      </c>
      <c r="C29" s="28">
        <v>22954.09</v>
      </c>
      <c r="D29" s="28">
        <v>16707.94</v>
      </c>
      <c r="E29" s="28">
        <v>8756.35</v>
      </c>
      <c r="F29" s="28">
        <v>26386.25</v>
      </c>
      <c r="G29" s="28">
        <v>41647.63</v>
      </c>
      <c r="H29" s="28">
        <v>23912.35</v>
      </c>
      <c r="I29" s="28">
        <v>40978.97</v>
      </c>
      <c r="J29" s="28">
        <v>25804.27</v>
      </c>
      <c r="K29" s="28">
        <v>40794.4</v>
      </c>
      <c r="L29" s="28">
        <v>40636.64</v>
      </c>
      <c r="M29" s="28">
        <v>28929.3</v>
      </c>
      <c r="N29" s="28">
        <v>8492.24</v>
      </c>
      <c r="O29" s="28">
        <f t="shared" si="5"/>
        <v>383943.23000000004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32384.74</v>
      </c>
      <c r="L30" s="28">
        <v>30678.25</v>
      </c>
      <c r="M30" s="28">
        <v>0</v>
      </c>
      <c r="N30" s="28">
        <v>0</v>
      </c>
      <c r="O30" s="28">
        <f>SUM(B30:N30)</f>
        <v>63062.990000000005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175536.77999999997</v>
      </c>
      <c r="C32" s="28">
        <f aca="true" t="shared" si="7" ref="C32:O32">+C33+C35+C48+C49+C50+C55-C56</f>
        <v>131921.68</v>
      </c>
      <c r="D32" s="28">
        <f t="shared" si="7"/>
        <v>103931.47</v>
      </c>
      <c r="E32" s="28">
        <f t="shared" si="7"/>
        <v>35219.270000000004</v>
      </c>
      <c r="F32" s="28">
        <f t="shared" si="7"/>
        <v>162798.59</v>
      </c>
      <c r="G32" s="28">
        <f t="shared" si="7"/>
        <v>257447.91</v>
      </c>
      <c r="H32" s="28">
        <f t="shared" si="7"/>
        <v>-1177.5500000000002</v>
      </c>
      <c r="I32" s="28">
        <f t="shared" si="7"/>
        <v>147626.8</v>
      </c>
      <c r="J32" s="28">
        <f t="shared" si="7"/>
        <v>-32643.6</v>
      </c>
      <c r="K32" s="28">
        <f t="shared" si="7"/>
        <v>209871.06</v>
      </c>
      <c r="L32" s="28">
        <f t="shared" si="7"/>
        <v>206147.63</v>
      </c>
      <c r="M32" s="28">
        <f t="shared" si="7"/>
        <v>95092.81</v>
      </c>
      <c r="N32" s="28">
        <f t="shared" si="7"/>
        <v>51107.57000000001</v>
      </c>
      <c r="O32" s="28">
        <f t="shared" si="7"/>
        <v>1542880.4200000004</v>
      </c>
    </row>
    <row r="33" spans="1:15" ht="18.75" customHeight="1">
      <c r="A33" s="26" t="s">
        <v>38</v>
      </c>
      <c r="B33" s="29">
        <f>+B34</f>
        <v>-44316.8</v>
      </c>
      <c r="C33" s="29">
        <f>+C34</f>
        <v>-41580</v>
      </c>
      <c r="D33" s="29">
        <f aca="true" t="shared" si="8" ref="D33:O33">+D34</f>
        <v>-22523.6</v>
      </c>
      <c r="E33" s="29">
        <f t="shared" si="8"/>
        <v>-7827.6</v>
      </c>
      <c r="F33" s="29">
        <f t="shared" si="8"/>
        <v>-28683.6</v>
      </c>
      <c r="G33" s="29">
        <f t="shared" si="8"/>
        <v>-55180.4</v>
      </c>
      <c r="H33" s="29">
        <f t="shared" si="8"/>
        <v>-7576.8</v>
      </c>
      <c r="I33" s="29">
        <f t="shared" si="8"/>
        <v>-60786</v>
      </c>
      <c r="J33" s="29">
        <f t="shared" si="8"/>
        <v>-32643.6</v>
      </c>
      <c r="K33" s="29">
        <f t="shared" si="8"/>
        <v>-19553.6</v>
      </c>
      <c r="L33" s="29">
        <f t="shared" si="8"/>
        <v>-13556.4</v>
      </c>
      <c r="M33" s="29">
        <f t="shared" si="8"/>
        <v>-24147.2</v>
      </c>
      <c r="N33" s="29">
        <f t="shared" si="8"/>
        <v>-13362.8</v>
      </c>
      <c r="O33" s="29">
        <f t="shared" si="8"/>
        <v>-371738.39999999997</v>
      </c>
    </row>
    <row r="34" spans="1:26" ht="18.75" customHeight="1">
      <c r="A34" s="27" t="s">
        <v>39</v>
      </c>
      <c r="B34" s="16">
        <f>ROUND((-B9)*$G$3,2)</f>
        <v>-44316.8</v>
      </c>
      <c r="C34" s="16">
        <f aca="true" t="shared" si="9" ref="C34:N34">ROUND((-C9)*$G$3,2)</f>
        <v>-41580</v>
      </c>
      <c r="D34" s="16">
        <f t="shared" si="9"/>
        <v>-22523.6</v>
      </c>
      <c r="E34" s="16">
        <f t="shared" si="9"/>
        <v>-7827.6</v>
      </c>
      <c r="F34" s="16">
        <f t="shared" si="9"/>
        <v>-28683.6</v>
      </c>
      <c r="G34" s="16">
        <f t="shared" si="9"/>
        <v>-55180.4</v>
      </c>
      <c r="H34" s="16">
        <f t="shared" si="9"/>
        <v>-7576.8</v>
      </c>
      <c r="I34" s="16">
        <f t="shared" si="9"/>
        <v>-60786</v>
      </c>
      <c r="J34" s="16">
        <f t="shared" si="9"/>
        <v>-32643.6</v>
      </c>
      <c r="K34" s="16">
        <f t="shared" si="9"/>
        <v>-19553.6</v>
      </c>
      <c r="L34" s="16">
        <f t="shared" si="9"/>
        <v>-13556.4</v>
      </c>
      <c r="M34" s="16">
        <f t="shared" si="9"/>
        <v>-24147.2</v>
      </c>
      <c r="N34" s="16">
        <f t="shared" si="9"/>
        <v>-13362.8</v>
      </c>
      <c r="O34" s="30">
        <f aca="true" t="shared" si="10" ref="O34:O56">SUM(B34:N34)</f>
        <v>-371738.39999999997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85</v>
      </c>
      <c r="B48" s="33">
        <v>219853.58</v>
      </c>
      <c r="C48" s="33">
        <v>173501.68</v>
      </c>
      <c r="D48" s="33">
        <v>126455.07</v>
      </c>
      <c r="E48" s="33">
        <v>43046.87</v>
      </c>
      <c r="F48" s="33">
        <v>191482.19</v>
      </c>
      <c r="G48" s="33">
        <v>312628.31</v>
      </c>
      <c r="H48" s="33">
        <v>6399.25</v>
      </c>
      <c r="I48" s="33">
        <v>208412.8</v>
      </c>
      <c r="J48" s="33">
        <v>0</v>
      </c>
      <c r="K48" s="33">
        <v>229424.66</v>
      </c>
      <c r="L48" s="33">
        <v>219704.03</v>
      </c>
      <c r="M48" s="33">
        <v>119240.01</v>
      </c>
      <c r="N48" s="33">
        <v>64470.37</v>
      </c>
      <c r="O48" s="31">
        <f t="shared" si="10"/>
        <v>1914618.8200000003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49</v>
      </c>
      <c r="B54" s="34">
        <f>+B20+B32</f>
        <v>1658816.6900000002</v>
      </c>
      <c r="C54" s="34">
        <f aca="true" t="shared" si="13" ref="C54:N54">+C20+C32</f>
        <v>1188511.74</v>
      </c>
      <c r="D54" s="34">
        <f t="shared" si="13"/>
        <v>1037012.4399999998</v>
      </c>
      <c r="E54" s="34">
        <f t="shared" si="13"/>
        <v>319826.63999999996</v>
      </c>
      <c r="F54" s="34">
        <f t="shared" si="13"/>
        <v>1188982.8399999999</v>
      </c>
      <c r="G54" s="34">
        <f t="shared" si="13"/>
        <v>1688543.0399999998</v>
      </c>
      <c r="H54" s="34">
        <f t="shared" si="13"/>
        <v>282925.8</v>
      </c>
      <c r="I54" s="34">
        <f t="shared" si="13"/>
        <v>1254818.4700000002</v>
      </c>
      <c r="J54" s="34">
        <f t="shared" si="13"/>
        <v>863399.2100000001</v>
      </c>
      <c r="K54" s="34">
        <f t="shared" si="13"/>
        <v>1362204.9900000002</v>
      </c>
      <c r="L54" s="34">
        <f t="shared" si="13"/>
        <v>1323694.2999999998</v>
      </c>
      <c r="M54" s="34">
        <f t="shared" si="13"/>
        <v>746373.19</v>
      </c>
      <c r="N54" s="34">
        <f t="shared" si="13"/>
        <v>378402.92000000004</v>
      </c>
      <c r="O54" s="34">
        <f>SUM(B54:N54)</f>
        <v>13293512.27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 s="41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52</v>
      </c>
      <c r="B60" s="42">
        <f aca="true" t="shared" si="14" ref="B60:O60">SUM(B61:B71)</f>
        <v>1658816.69</v>
      </c>
      <c r="C60" s="42">
        <f t="shared" si="14"/>
        <v>1188511.75</v>
      </c>
      <c r="D60" s="42">
        <f t="shared" si="14"/>
        <v>1037012.44</v>
      </c>
      <c r="E60" s="42">
        <f t="shared" si="14"/>
        <v>319826.64</v>
      </c>
      <c r="F60" s="42">
        <f t="shared" si="14"/>
        <v>1188982.84</v>
      </c>
      <c r="G60" s="42">
        <f t="shared" si="14"/>
        <v>1688543.05</v>
      </c>
      <c r="H60" s="42">
        <f t="shared" si="14"/>
        <v>282925.8</v>
      </c>
      <c r="I60" s="42">
        <f t="shared" si="14"/>
        <v>1254818.48</v>
      </c>
      <c r="J60" s="42">
        <f t="shared" si="14"/>
        <v>863399.21</v>
      </c>
      <c r="K60" s="42">
        <f t="shared" si="14"/>
        <v>1362204.99</v>
      </c>
      <c r="L60" s="42">
        <f t="shared" si="14"/>
        <v>1323694.3</v>
      </c>
      <c r="M60" s="42">
        <f t="shared" si="14"/>
        <v>746373.19</v>
      </c>
      <c r="N60" s="42">
        <f t="shared" si="14"/>
        <v>378402.92</v>
      </c>
      <c r="O60" s="34">
        <f t="shared" si="14"/>
        <v>13293512.299999997</v>
      </c>
      <c r="Q60"/>
    </row>
    <row r="61" spans="1:18" ht="18.75" customHeight="1">
      <c r="A61" s="26" t="s">
        <v>53</v>
      </c>
      <c r="B61" s="42">
        <v>1362655.02</v>
      </c>
      <c r="C61" s="42">
        <v>850500.04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2213155.06</v>
      </c>
      <c r="P61"/>
      <c r="Q61"/>
      <c r="R61" s="41"/>
    </row>
    <row r="62" spans="1:16" ht="18.75" customHeight="1">
      <c r="A62" s="26" t="s">
        <v>54</v>
      </c>
      <c r="B62" s="42">
        <v>296161.67</v>
      </c>
      <c r="C62" s="42">
        <v>338011.71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634173.38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1037012.44</v>
      </c>
      <c r="E63" s="43">
        <v>0</v>
      </c>
      <c r="F63" s="43">
        <v>0</v>
      </c>
      <c r="G63" s="43">
        <v>0</v>
      </c>
      <c r="H63" s="42">
        <v>282925.8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1319938.24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319826.64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319826.64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1188982.84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1188982.84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1688543.05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1688543.05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1254818.48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1254818.48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863399.21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863399.21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1362204.99</v>
      </c>
      <c r="L69" s="29">
        <v>1323694.3</v>
      </c>
      <c r="M69" s="43">
        <v>0</v>
      </c>
      <c r="N69" s="43">
        <v>0</v>
      </c>
      <c r="O69" s="34">
        <f t="shared" si="15"/>
        <v>2685899.29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746373.19</v>
      </c>
      <c r="N70" s="43">
        <v>0</v>
      </c>
      <c r="O70" s="34">
        <f t="shared" si="15"/>
        <v>746373.19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378402.92</v>
      </c>
      <c r="O71" s="46">
        <f t="shared" si="15"/>
        <v>378402.92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2024-03-07T12:18:59Z</dcterms:modified>
  <cp:category/>
  <cp:version/>
  <cp:contentType/>
  <cp:contentStatus/>
</cp:coreProperties>
</file>