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<sst xmlns="http://schemas.openxmlformats.org/spreadsheetml/2006/main" count="89" uniqueCount="86">
  <si>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</si>
  <si>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</si>
  <si>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</si>
  <si>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</si>
  <si>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</si>
  <si>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</si>
  <si>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</si>
  <si>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</si>
  <si>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</si>
  <si>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</si>
  <si>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</si>
  <si>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</si>
  <si>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</si>
  <si>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</si>
  <si>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</si>
  <si>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</si>
  <si>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</si>
  <si>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</si>
  <si>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</si>
  <si>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</si>
  <si>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</si>
  <si>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</si>
  <si>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</si>
  <si>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</si>
  <si>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</si>
  <si>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</si>
  <si>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</si>
  <si>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</si>
  <si>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</si>
  <si>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</si>
  <si>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</si>
  <si>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</si>
  <si>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</si>
  <si>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</si>
  <si>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</si>
  <si>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</si>
  <si>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</si>
  <si>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</si>
  <si>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</si>
  <si>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</si>
  <si>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</si>
  <si>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</si>
  <si>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</si>
  <si>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</si>
  <si>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</si>
  <si>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</si>
  <si>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</si>
  <si>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</si>
  <si>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</si>
  <si>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</si>
  <si>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</si>
  <si>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</si>
  <si>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</si>
  <si>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</si>
  <si>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</si>
  <si>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</si>
  <si>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</si>
  <si>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</si>
  <si>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</si>
  <si>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</si>
  <si>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</si>
  <si>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</si>
  <si>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</si>
  <si>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</si>
  <si>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</si>
  <si>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</si>
  <si>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</si>
  <si>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</si>
  <si>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</si>
  <si>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</si>
  <si>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</si>
  <si>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</si>
  <si>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</si>
  <si>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</si>
  <si>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</si>
  <si>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</si>
  <si>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</si>
  <si>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</si>
  <si>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</si>
  <si>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</si>
  <si>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</si>
  <si>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</si>
  <si>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</si>
  <si>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</si>
  <si>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27/02/24 - VENCIMENTO 05/03/24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</si>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</sst>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405688</v>
      </c>
      <c r="C7" s="9">
        <f t="shared" si="0"/>
        <v>268234</v>
      </c>
      <c r="D7" s="9">
        <f t="shared" si="0"/>
        <v>242810</v>
      </c>
      <c r="E7" s="9">
        <f t="shared" si="0"/>
        <v>71565</v>
      </c>
      <c r="F7" s="9">
        <f t="shared" si="0"/>
        <v>238005</v>
      </c>
      <c r="G7" s="9">
        <f t="shared" si="0"/>
        <v>398638</v>
      </c>
      <c r="H7" s="9">
        <f t="shared" si="0"/>
        <v>51063</v>
      </c>
      <c r="I7" s="9">
        <f t="shared" si="0"/>
        <v>313518</v>
      </c>
      <c r="J7" s="9">
        <f t="shared" si="0"/>
        <v>219293</v>
      </c>
      <c r="K7" s="9">
        <f t="shared" si="0"/>
        <v>328269</v>
      </c>
      <c r="L7" s="9">
        <f t="shared" si="0"/>
        <v>257588</v>
      </c>
      <c r="M7" s="9">
        <f t="shared" si="0"/>
        <v>141029</v>
      </c>
      <c r="N7" s="9">
        <f t="shared" si="0"/>
        <v>77749</v>
      </c>
      <c r="O7" s="9">
        <f t="shared" si="0"/>
        <v>3013449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10351</v>
      </c>
      <c r="C8" s="11">
        <f t="shared" si="1"/>
        <v>9965</v>
      </c>
      <c r="D8" s="11">
        <f t="shared" si="1"/>
        <v>5302</v>
      </c>
      <c r="E8" s="11">
        <f t="shared" si="1"/>
        <v>1954</v>
      </c>
      <c r="F8" s="11">
        <f t="shared" si="1"/>
        <v>6559</v>
      </c>
      <c r="G8" s="11">
        <f t="shared" si="1"/>
        <v>13339</v>
      </c>
      <c r="H8" s="11">
        <f t="shared" si="1"/>
        <v>1881</v>
      </c>
      <c r="I8" s="11">
        <f t="shared" si="1"/>
        <v>14650</v>
      </c>
      <c r="J8" s="11">
        <f t="shared" si="1"/>
        <v>7829</v>
      </c>
      <c r="K8" s="11">
        <f t="shared" si="1"/>
        <v>4451</v>
      </c>
      <c r="L8" s="11">
        <f t="shared" si="1"/>
        <v>3385</v>
      </c>
      <c r="M8" s="11">
        <f t="shared" si="1"/>
        <v>5894</v>
      </c>
      <c r="N8" s="11">
        <f t="shared" si="1"/>
        <v>3343</v>
      </c>
      <c r="O8" s="11">
        <f t="shared" si="1"/>
        <v>88903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10351</v>
      </c>
      <c r="C9" s="11">
        <v>9965</v>
      </c>
      <c r="D9" s="11">
        <v>5302</v>
      </c>
      <c r="E9" s="11">
        <v>1954</v>
      </c>
      <c r="F9" s="11">
        <v>6559</v>
      </c>
      <c r="G9" s="11">
        <v>13339</v>
      </c>
      <c r="H9" s="11">
        <v>1881</v>
      </c>
      <c r="I9" s="11">
        <v>14650</v>
      </c>
      <c r="J9" s="11">
        <v>7829</v>
      </c>
      <c r="K9" s="11">
        <v>4451</v>
      </c>
      <c r="L9" s="11">
        <v>3384</v>
      </c>
      <c r="M9" s="11">
        <v>5894</v>
      </c>
      <c r="N9" s="11">
        <v>3328</v>
      </c>
      <c r="O9" s="11">
        <f>SUM(B9:N9)</f>
        <v>88887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15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395337</v>
      </c>
      <c r="C11" s="13">
        <v>258269</v>
      </c>
      <c r="D11" s="13">
        <v>237508</v>
      </c>
      <c r="E11" s="13">
        <v>69611</v>
      </c>
      <c r="F11" s="13">
        <v>231446</v>
      </c>
      <c r="G11" s="13">
        <v>385299</v>
      </c>
      <c r="H11" s="13">
        <v>49182</v>
      </c>
      <c r="I11" s="13">
        <v>298868</v>
      </c>
      <c r="J11" s="13">
        <v>211464</v>
      </c>
      <c r="K11" s="13">
        <v>323818</v>
      </c>
      <c r="L11" s="13">
        <v>254203</v>
      </c>
      <c r="M11" s="13">
        <v>135135</v>
      </c>
      <c r="N11" s="13">
        <v>74406</v>
      </c>
      <c r="O11" s="11">
        <f>SUM(B11:N11)</f>
        <v>2924546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28647</v>
      </c>
      <c r="C12" s="13">
        <v>23799</v>
      </c>
      <c r="D12" s="13">
        <v>17843</v>
      </c>
      <c r="E12" s="13">
        <v>7414</v>
      </c>
      <c r="F12" s="13">
        <v>20733</v>
      </c>
      <c r="G12" s="13">
        <v>37108</v>
      </c>
      <c r="H12" s="13">
        <v>5316</v>
      </c>
      <c r="I12" s="13">
        <v>28834</v>
      </c>
      <c r="J12" s="13">
        <v>18578</v>
      </c>
      <c r="K12" s="13">
        <v>22627</v>
      </c>
      <c r="L12" s="13">
        <v>17129</v>
      </c>
      <c r="M12" s="13">
        <v>7164</v>
      </c>
      <c r="N12" s="13">
        <v>3403</v>
      </c>
      <c r="O12" s="11">
        <f>SUM(B12:N12)</f>
        <v>238595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366690</v>
      </c>
      <c r="C13" s="15">
        <f t="shared" si="2"/>
        <v>234470</v>
      </c>
      <c r="D13" s="15">
        <f t="shared" si="2"/>
        <v>219665</v>
      </c>
      <c r="E13" s="15">
        <f t="shared" si="2"/>
        <v>62197</v>
      </c>
      <c r="F13" s="15">
        <f t="shared" si="2"/>
        <v>210713</v>
      </c>
      <c r="G13" s="15">
        <f t="shared" si="2"/>
        <v>348191</v>
      </c>
      <c r="H13" s="15">
        <f t="shared" si="2"/>
        <v>43866</v>
      </c>
      <c r="I13" s="15">
        <f t="shared" si="2"/>
        <v>270034</v>
      </c>
      <c r="J13" s="15">
        <f t="shared" si="2"/>
        <v>192886</v>
      </c>
      <c r="K13" s="15">
        <f t="shared" si="2"/>
        <v>301191</v>
      </c>
      <c r="L13" s="15">
        <f t="shared" si="2"/>
        <v>237074</v>
      </c>
      <c r="M13" s="15">
        <f t="shared" si="2"/>
        <v>127971</v>
      </c>
      <c r="N13" s="15">
        <f t="shared" si="2"/>
        <v>71003</v>
      </c>
      <c r="O13" s="11">
        <f>SUM(B13:N13)</f>
        <v>2685951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1.128379705850502</v>
      </c>
      <c r="C18" s="19">
        <v>1.20321527529063</v>
      </c>
      <c r="D18" s="19">
        <v>1.314738459261259</v>
      </c>
      <c r="E18" s="19">
        <v>0.794651294244282</v>
      </c>
      <c r="F18" s="19">
        <v>1.288265069616763</v>
      </c>
      <c r="G18" s="19">
        <v>1.299924869080043</v>
      </c>
      <c r="H18" s="19">
        <v>1.432183785776605</v>
      </c>
      <c r="I18" s="19">
        <v>1.072227276041753</v>
      </c>
      <c r="J18" s="19">
        <v>1.252402837756278</v>
      </c>
      <c r="K18" s="19">
        <v>1.110729007913637</v>
      </c>
      <c r="L18" s="19">
        <v>1.218712370974675</v>
      </c>
      <c r="M18" s="19">
        <v>1.104424900112122</v>
      </c>
      <c r="N18" s="19">
        <v>1.128485253308711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1485030.42</v>
      </c>
      <c r="C20" s="24">
        <f aca="true" t="shared" si="3" ref="C20:O20">SUM(C21:C31)</f>
        <v>1058088.85</v>
      </c>
      <c r="D20" s="24">
        <f t="shared" si="3"/>
        <v>904691.8400000001</v>
      </c>
      <c r="E20" s="24">
        <f t="shared" si="3"/>
        <v>282694.19999999995</v>
      </c>
      <c r="F20" s="24">
        <f t="shared" si="3"/>
        <v>1023638.3899999999</v>
      </c>
      <c r="G20" s="24">
        <f t="shared" si="3"/>
        <v>1435550.18</v>
      </c>
      <c r="H20" s="24">
        <f t="shared" si="3"/>
        <v>284462.64</v>
      </c>
      <c r="I20" s="24">
        <f t="shared" si="3"/>
        <v>1111952.71</v>
      </c>
      <c r="J20" s="24">
        <f t="shared" si="3"/>
        <v>902093.01</v>
      </c>
      <c r="K20" s="24">
        <f t="shared" si="3"/>
        <v>1178489.56</v>
      </c>
      <c r="L20" s="24">
        <f t="shared" si="3"/>
        <v>1157968.1800000004</v>
      </c>
      <c r="M20" s="24">
        <f t="shared" si="3"/>
        <v>647598.6300000001</v>
      </c>
      <c r="N20" s="24">
        <f t="shared" si="3"/>
        <v>327314.56</v>
      </c>
      <c r="O20" s="24">
        <f t="shared" si="3"/>
        <v>11799573.17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1197590.98</v>
      </c>
      <c r="C21" s="28">
        <f aca="true" t="shared" si="4" ref="C21:N21">ROUND((C15+C16)*C7,2)</f>
        <v>818006.41</v>
      </c>
      <c r="D21" s="28">
        <f t="shared" si="4"/>
        <v>649395.35</v>
      </c>
      <c r="E21" s="28">
        <f t="shared" si="4"/>
        <v>326980.49</v>
      </c>
      <c r="F21" s="28">
        <f t="shared" si="4"/>
        <v>737791.7</v>
      </c>
      <c r="G21" s="28">
        <f t="shared" si="4"/>
        <v>1016766.08</v>
      </c>
      <c r="H21" s="28">
        <f t="shared" si="4"/>
        <v>174870.35</v>
      </c>
      <c r="I21" s="28">
        <f t="shared" si="4"/>
        <v>949363.86</v>
      </c>
      <c r="J21" s="28">
        <f t="shared" si="4"/>
        <v>667900.69</v>
      </c>
      <c r="K21" s="28">
        <f t="shared" si="4"/>
        <v>945053.62</v>
      </c>
      <c r="L21" s="28">
        <f t="shared" si="4"/>
        <v>844373.46</v>
      </c>
      <c r="M21" s="28">
        <f t="shared" si="4"/>
        <v>533442.19</v>
      </c>
      <c r="N21" s="28">
        <f t="shared" si="4"/>
        <v>265645.01</v>
      </c>
      <c r="O21" s="28">
        <f aca="true" t="shared" si="5" ref="O21:O29">SUM(B21:N21)</f>
        <v>9127180.19</v>
      </c>
    </row>
    <row r="22" spans="1:23" ht="18.75" customHeight="1">
      <c r="A22" s="26" t="s">
        <v>33</v>
      </c>
      <c r="B22" s="28">
        <f>IF(B18&lt;&gt;0,ROUND((B18-1)*B21,2),0)</f>
        <v>153746.38</v>
      </c>
      <c r="C22" s="28">
        <f aca="true" t="shared" si="6" ref="C22:N22">IF(C18&lt;&gt;0,ROUND((C18-1)*C21,2),0)</f>
        <v>166231.4</v>
      </c>
      <c r="D22" s="28">
        <f t="shared" si="6"/>
        <v>204389.69</v>
      </c>
      <c r="E22" s="28">
        <f t="shared" si="6"/>
        <v>-67145.02</v>
      </c>
      <c r="F22" s="28">
        <f t="shared" si="6"/>
        <v>212679.58</v>
      </c>
      <c r="G22" s="28">
        <f t="shared" si="6"/>
        <v>304953.43</v>
      </c>
      <c r="H22" s="28">
        <f t="shared" si="6"/>
        <v>75576.13</v>
      </c>
      <c r="I22" s="28">
        <f t="shared" si="6"/>
        <v>68569.97</v>
      </c>
      <c r="J22" s="28">
        <f t="shared" si="6"/>
        <v>168580.03</v>
      </c>
      <c r="K22" s="28">
        <f t="shared" si="6"/>
        <v>104644.85</v>
      </c>
      <c r="L22" s="28">
        <f t="shared" si="6"/>
        <v>184674.92</v>
      </c>
      <c r="M22" s="28">
        <f t="shared" si="6"/>
        <v>55704.65</v>
      </c>
      <c r="N22" s="28">
        <f t="shared" si="6"/>
        <v>34131.47</v>
      </c>
      <c r="O22" s="28">
        <f t="shared" si="5"/>
        <v>1666737.4799999997</v>
      </c>
      <c r="W22" s="51"/>
    </row>
    <row r="23" spans="1:15" ht="18.75" customHeight="1">
      <c r="A23" s="26" t="s">
        <v>34</v>
      </c>
      <c r="B23" s="28">
        <v>69173.47</v>
      </c>
      <c r="C23" s="28">
        <v>45057.42</v>
      </c>
      <c r="D23" s="28">
        <v>30519.77</v>
      </c>
      <c r="E23" s="28">
        <v>11662.51</v>
      </c>
      <c r="F23" s="28">
        <v>43002.21</v>
      </c>
      <c r="G23" s="28">
        <v>67706.99</v>
      </c>
      <c r="H23" s="28">
        <v>7731.14</v>
      </c>
      <c r="I23" s="28">
        <v>47251.57</v>
      </c>
      <c r="J23" s="28">
        <v>36135.82</v>
      </c>
      <c r="K23" s="28">
        <v>51181.49</v>
      </c>
      <c r="L23" s="28">
        <v>53315.17</v>
      </c>
      <c r="M23" s="28">
        <v>26430.31</v>
      </c>
      <c r="N23" s="28">
        <v>16529.65</v>
      </c>
      <c r="O23" s="28">
        <f t="shared" si="5"/>
        <v>505697.52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1228.34</v>
      </c>
      <c r="C26" s="28">
        <v>890.7</v>
      </c>
      <c r="D26" s="28">
        <v>765.53</v>
      </c>
      <c r="E26" s="28">
        <v>235.77</v>
      </c>
      <c r="F26" s="28">
        <v>858.68</v>
      </c>
      <c r="G26" s="28">
        <v>1199.24</v>
      </c>
      <c r="H26" s="28">
        <v>224.13</v>
      </c>
      <c r="I26" s="28">
        <v>922.71</v>
      </c>
      <c r="J26" s="28">
        <v>753.89</v>
      </c>
      <c r="K26" s="28">
        <v>980.93</v>
      </c>
      <c r="L26" s="28">
        <v>960.55</v>
      </c>
      <c r="M26" s="28">
        <v>532.67</v>
      </c>
      <c r="N26" s="28">
        <v>273.62</v>
      </c>
      <c r="O26" s="28">
        <f t="shared" si="5"/>
        <v>9826.76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794.18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805.85</v>
      </c>
      <c r="M27" s="28">
        <v>454.66</v>
      </c>
      <c r="N27" s="28">
        <v>238.99</v>
      </c>
      <c r="O27" s="28">
        <f t="shared" si="5"/>
        <v>8444.68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32598.53</v>
      </c>
      <c r="L30" s="28">
        <v>30933.62</v>
      </c>
      <c r="M30" s="28">
        <v>0</v>
      </c>
      <c r="N30" s="28">
        <v>0</v>
      </c>
      <c r="O30" s="28">
        <f>SUM(B30:N30)</f>
        <v>63532.149999999994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-45544.4</v>
      </c>
      <c r="C32" s="28">
        <f aca="true" t="shared" si="7" ref="C32:O32">+C33+C35+C48+C49+C50+C55-C56</f>
        <v>-43846</v>
      </c>
      <c r="D32" s="28">
        <f t="shared" si="7"/>
        <v>-23328.8</v>
      </c>
      <c r="E32" s="28">
        <f t="shared" si="7"/>
        <v>-8597.6</v>
      </c>
      <c r="F32" s="28">
        <f t="shared" si="7"/>
        <v>-28859.6</v>
      </c>
      <c r="G32" s="28">
        <f t="shared" si="7"/>
        <v>-58691.6</v>
      </c>
      <c r="H32" s="28">
        <f t="shared" si="7"/>
        <v>-8276.4</v>
      </c>
      <c r="I32" s="28">
        <f t="shared" si="7"/>
        <v>-64460</v>
      </c>
      <c r="J32" s="28">
        <f t="shared" si="7"/>
        <v>-34447.6</v>
      </c>
      <c r="K32" s="28">
        <f t="shared" si="7"/>
        <v>1105415.6</v>
      </c>
      <c r="L32" s="28">
        <f t="shared" si="7"/>
        <v>1020110.4</v>
      </c>
      <c r="M32" s="28">
        <f t="shared" si="7"/>
        <v>-25933.6</v>
      </c>
      <c r="N32" s="28">
        <f t="shared" si="7"/>
        <v>-14643.2</v>
      </c>
      <c r="O32" s="28">
        <f t="shared" si="7"/>
        <v>1768897.2</v>
      </c>
    </row>
    <row r="33" spans="1:15" ht="18.75" customHeight="1">
      <c r="A33" s="26" t="s">
        <v>38</v>
      </c>
      <c r="B33" s="29">
        <f>+B34</f>
        <v>-45544.4</v>
      </c>
      <c r="C33" s="29">
        <f>+C34</f>
        <v>-43846</v>
      </c>
      <c r="D33" s="29">
        <f aca="true" t="shared" si="8" ref="D33:O33">+D34</f>
        <v>-23328.8</v>
      </c>
      <c r="E33" s="29">
        <f t="shared" si="8"/>
        <v>-8597.6</v>
      </c>
      <c r="F33" s="29">
        <f t="shared" si="8"/>
        <v>-28859.6</v>
      </c>
      <c r="G33" s="29">
        <f t="shared" si="8"/>
        <v>-58691.6</v>
      </c>
      <c r="H33" s="29">
        <f t="shared" si="8"/>
        <v>-8276.4</v>
      </c>
      <c r="I33" s="29">
        <f t="shared" si="8"/>
        <v>-64460</v>
      </c>
      <c r="J33" s="29">
        <f t="shared" si="8"/>
        <v>-34447.6</v>
      </c>
      <c r="K33" s="29">
        <f t="shared" si="8"/>
        <v>-19584.4</v>
      </c>
      <c r="L33" s="29">
        <f t="shared" si="8"/>
        <v>-14889.6</v>
      </c>
      <c r="M33" s="29">
        <f t="shared" si="8"/>
        <v>-25933.6</v>
      </c>
      <c r="N33" s="29">
        <f t="shared" si="8"/>
        <v>-14643.2</v>
      </c>
      <c r="O33" s="29">
        <f t="shared" si="8"/>
        <v>-391102.8</v>
      </c>
    </row>
    <row r="34" spans="1:26" ht="18.75" customHeight="1">
      <c r="A34" s="27" t="s">
        <v>39</v>
      </c>
      <c r="B34" s="16">
        <f>ROUND((-B9)*$G$3,2)</f>
        <v>-45544.4</v>
      </c>
      <c r="C34" s="16">
        <f aca="true" t="shared" si="9" ref="C34:N34">ROUND((-C9)*$G$3,2)</f>
        <v>-43846</v>
      </c>
      <c r="D34" s="16">
        <f t="shared" si="9"/>
        <v>-23328.8</v>
      </c>
      <c r="E34" s="16">
        <f t="shared" si="9"/>
        <v>-8597.6</v>
      </c>
      <c r="F34" s="16">
        <f t="shared" si="9"/>
        <v>-28859.6</v>
      </c>
      <c r="G34" s="16">
        <f t="shared" si="9"/>
        <v>-58691.6</v>
      </c>
      <c r="H34" s="16">
        <f t="shared" si="9"/>
        <v>-8276.4</v>
      </c>
      <c r="I34" s="16">
        <f t="shared" si="9"/>
        <v>-64460</v>
      </c>
      <c r="J34" s="16">
        <f t="shared" si="9"/>
        <v>-34447.6</v>
      </c>
      <c r="K34" s="16">
        <f t="shared" si="9"/>
        <v>-19584.4</v>
      </c>
      <c r="L34" s="16">
        <f t="shared" si="9"/>
        <v>-14889.6</v>
      </c>
      <c r="M34" s="16">
        <f t="shared" si="9"/>
        <v>-25933.6</v>
      </c>
      <c r="N34" s="16">
        <f t="shared" si="9"/>
        <v>-14643.2</v>
      </c>
      <c r="O34" s="30">
        <f aca="true" t="shared" si="10" ref="O34:O56">SUM(B34:N34)</f>
        <v>-391102.8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0</v>
      </c>
      <c r="N35" s="29">
        <f t="shared" si="11"/>
        <v>0</v>
      </c>
      <c r="O35" s="29">
        <f t="shared" si="11"/>
        <v>2160000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4239000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1439486.02</v>
      </c>
      <c r="C54" s="34">
        <f aca="true" t="shared" si="13" ref="C54:N54">+C20+C32</f>
        <v>1014242.8500000001</v>
      </c>
      <c r="D54" s="34">
        <f t="shared" si="13"/>
        <v>881363.04</v>
      </c>
      <c r="E54" s="34">
        <f t="shared" si="13"/>
        <v>274096.6</v>
      </c>
      <c r="F54" s="34">
        <f t="shared" si="13"/>
        <v>994778.7899999999</v>
      </c>
      <c r="G54" s="34">
        <f t="shared" si="13"/>
        <v>1376858.5799999998</v>
      </c>
      <c r="H54" s="34">
        <f t="shared" si="13"/>
        <v>276186.24</v>
      </c>
      <c r="I54" s="34">
        <f t="shared" si="13"/>
        <v>1047492.71</v>
      </c>
      <c r="J54" s="34">
        <f t="shared" si="13"/>
        <v>867645.41</v>
      </c>
      <c r="K54" s="34">
        <f t="shared" si="13"/>
        <v>2283905.16</v>
      </c>
      <c r="L54" s="34">
        <f t="shared" si="13"/>
        <v>2178078.5800000005</v>
      </c>
      <c r="M54" s="34">
        <f t="shared" si="13"/>
        <v>621665.0300000001</v>
      </c>
      <c r="N54" s="34">
        <f t="shared" si="13"/>
        <v>312671.36</v>
      </c>
      <c r="O54" s="34">
        <f>SUM(B54:N54)</f>
        <v>13568470.37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1439486.01</v>
      </c>
      <c r="C60" s="42">
        <f t="shared" si="14"/>
        <v>1014242.85</v>
      </c>
      <c r="D60" s="42">
        <f t="shared" si="14"/>
        <v>881363.04</v>
      </c>
      <c r="E60" s="42">
        <f t="shared" si="14"/>
        <v>274096.6</v>
      </c>
      <c r="F60" s="42">
        <f t="shared" si="14"/>
        <v>994778.79</v>
      </c>
      <c r="G60" s="42">
        <f t="shared" si="14"/>
        <v>1376858.59</v>
      </c>
      <c r="H60" s="42">
        <f t="shared" si="14"/>
        <v>276186.24</v>
      </c>
      <c r="I60" s="42">
        <f t="shared" si="14"/>
        <v>1047492.7</v>
      </c>
      <c r="J60" s="42">
        <f t="shared" si="14"/>
        <v>867645.41</v>
      </c>
      <c r="K60" s="42">
        <f t="shared" si="14"/>
        <v>2283905.16</v>
      </c>
      <c r="L60" s="42">
        <f t="shared" si="14"/>
        <v>2178078.59</v>
      </c>
      <c r="M60" s="42">
        <f t="shared" si="14"/>
        <v>621665.03</v>
      </c>
      <c r="N60" s="42">
        <f t="shared" si="14"/>
        <v>312671.35</v>
      </c>
      <c r="O60" s="34">
        <f t="shared" si="14"/>
        <v>13568470.36</v>
      </c>
      <c r="Q60"/>
    </row>
    <row r="61" spans="1:18" ht="18.75" customHeight="1">
      <c r="A61" s="26" t="s">
        <v>54</v>
      </c>
      <c r="B61" s="42">
        <v>1183900.52</v>
      </c>
      <c r="C61" s="42">
        <v>726769.11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1910669.63</v>
      </c>
      <c r="P61"/>
      <c r="Q61"/>
      <c r="R61" s="41"/>
    </row>
    <row r="62" spans="1:16" ht="18.75" customHeight="1">
      <c r="A62" s="26" t="s">
        <v>55</v>
      </c>
      <c r="B62" s="42">
        <v>255585.49</v>
      </c>
      <c r="C62" s="42">
        <v>287473.74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543059.23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881363.04</v>
      </c>
      <c r="E63" s="43">
        <v>0</v>
      </c>
      <c r="F63" s="43">
        <v>0</v>
      </c>
      <c r="G63" s="43">
        <v>0</v>
      </c>
      <c r="H63" s="42">
        <v>276186.24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1157549.28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274096.6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274096.6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994778.79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994778.79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1376858.59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1376858.59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1047492.7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1047492.7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867645.41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867645.41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2283905.16</v>
      </c>
      <c r="L69" s="29">
        <v>2178078.59</v>
      </c>
      <c r="M69" s="43">
        <v>0</v>
      </c>
      <c r="N69" s="43">
        <v>0</v>
      </c>
      <c r="O69" s="34">
        <f t="shared" si="15"/>
        <v>4461983.75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621665.03</v>
      </c>
      <c r="N70" s="43">
        <v>0</v>
      </c>
      <c r="O70" s="34">
        <f t="shared" si="15"/>
        <v>621665.03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312671.35</v>
      </c>
      <c r="O71" s="46">
        <f t="shared" si="15"/>
        <v>312671.35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2024-03-06T17:04:23Z</dcterms:modified>
  <cp:category/>
  <cp:version/>
  <cp:contentType/>
  <cp:contentStatus/>
</cp:coreProperties>
</file>