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<sst xmlns="http://schemas.openxmlformats.org/spreadsheetml/2006/main" count="89" uniqueCount="86">
  <si>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</si>
  <si>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</si>
  <si>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</si>
  <si>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</si>
  <si>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</si>
  <si>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</si>
  <si>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</si>
  <si>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</si>
  <si>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</si>
  <si>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</si>
  <si>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</si>
  <si>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</si>
  <si>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</si>
  <si>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</si>
  <si>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</si>
  <si>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</si>
  <si>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</si>
  <si>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</si>
  <si>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</si>
  <si>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</si>
  <si>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</si>
  <si>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</si>
  <si>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</si>
  <si>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</si>
  <si>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</si>
  <si>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</si>
  <si>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</si>
  <si>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</si>
  <si>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</si>
  <si>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</si>
  <si>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</si>
  <si>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</si>
  <si>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</si>
  <si>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</si>
  <si>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</si>
  <si>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</si>
  <si>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</si>
  <si>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</si>
  <si>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</si>
  <si>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</si>
  <si>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</si>
  <si>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</si>
  <si>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</si>
  <si>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</si>
  <si>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</si>
  <si>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</si>
  <si>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</si>
  <si>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</si>
  <si>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</si>
  <si>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</si>
  <si>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</si>
  <si>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</si>
  <si>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</si>
  <si>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</si>
  <si>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</si>
  <si>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</si>
  <si>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</si>
  <si>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</si>
  <si>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</si>
  <si>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</si>
  <si>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</si>
  <si>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</si>
  <si>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</si>
  <si>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</si>
  <si>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</si>
  <si>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</si>
  <si>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</si>
  <si>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</si>
  <si>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</si>
  <si>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</si>
  <si>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</si>
  <si>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</si>
  <si>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</si>
  <si>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</si>
  <si>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</si>
  <si>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</si>
  <si>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</si>
  <si>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</si>
  <si>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</si>
  <si>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</si>
  <si>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</si>
  <si>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</si>
  <si>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</si>
  <si>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</si>
  <si>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23/02/24 - VENCIMENTO 01/03/24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</si>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</sst>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396282</v>
      </c>
      <c r="C7" s="9">
        <f t="shared" si="0"/>
        <v>261960</v>
      </c>
      <c r="D7" s="9">
        <f t="shared" si="0"/>
        <v>228804</v>
      </c>
      <c r="E7" s="9">
        <f t="shared" si="0"/>
        <v>68711</v>
      </c>
      <c r="F7" s="9">
        <f t="shared" si="0"/>
        <v>227223</v>
      </c>
      <c r="G7" s="9">
        <f t="shared" si="0"/>
        <v>382594</v>
      </c>
      <c r="H7" s="9">
        <f t="shared" si="0"/>
        <v>51070</v>
      </c>
      <c r="I7" s="9">
        <f t="shared" si="0"/>
        <v>293100</v>
      </c>
      <c r="J7" s="9">
        <f t="shared" si="0"/>
        <v>218852</v>
      </c>
      <c r="K7" s="9">
        <f t="shared" si="0"/>
        <v>323599</v>
      </c>
      <c r="L7" s="9">
        <f t="shared" si="0"/>
        <v>245143</v>
      </c>
      <c r="M7" s="9">
        <f t="shared" si="0"/>
        <v>137773</v>
      </c>
      <c r="N7" s="9">
        <f t="shared" si="0"/>
        <v>86187</v>
      </c>
      <c r="O7" s="9">
        <f t="shared" si="0"/>
        <v>2921298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10323</v>
      </c>
      <c r="C8" s="11">
        <f t="shared" si="1"/>
        <v>10013</v>
      </c>
      <c r="D8" s="11">
        <f t="shared" si="1"/>
        <v>5327</v>
      </c>
      <c r="E8" s="11">
        <f t="shared" si="1"/>
        <v>2031</v>
      </c>
      <c r="F8" s="11">
        <f t="shared" si="1"/>
        <v>6653</v>
      </c>
      <c r="G8" s="11">
        <f t="shared" si="1"/>
        <v>13638</v>
      </c>
      <c r="H8" s="11">
        <f t="shared" si="1"/>
        <v>1887</v>
      </c>
      <c r="I8" s="11">
        <f t="shared" si="1"/>
        <v>14419</v>
      </c>
      <c r="J8" s="11">
        <f t="shared" si="1"/>
        <v>8229</v>
      </c>
      <c r="K8" s="11">
        <f t="shared" si="1"/>
        <v>5208</v>
      </c>
      <c r="L8" s="11">
        <f t="shared" si="1"/>
        <v>3485</v>
      </c>
      <c r="M8" s="11">
        <f t="shared" si="1"/>
        <v>5791</v>
      </c>
      <c r="N8" s="11">
        <f t="shared" si="1"/>
        <v>3795</v>
      </c>
      <c r="O8" s="11">
        <f t="shared" si="1"/>
        <v>90799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10323</v>
      </c>
      <c r="C9" s="11">
        <v>10013</v>
      </c>
      <c r="D9" s="11">
        <v>5327</v>
      </c>
      <c r="E9" s="11">
        <v>2031</v>
      </c>
      <c r="F9" s="11">
        <v>6653</v>
      </c>
      <c r="G9" s="11">
        <v>13638</v>
      </c>
      <c r="H9" s="11">
        <v>1887</v>
      </c>
      <c r="I9" s="11">
        <v>14419</v>
      </c>
      <c r="J9" s="11">
        <v>8229</v>
      </c>
      <c r="K9" s="11">
        <v>5208</v>
      </c>
      <c r="L9" s="11">
        <v>3483</v>
      </c>
      <c r="M9" s="11">
        <v>5791</v>
      </c>
      <c r="N9" s="11">
        <v>3785</v>
      </c>
      <c r="O9" s="11">
        <f>SUM(B9:N9)</f>
        <v>90787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385959</v>
      </c>
      <c r="C11" s="13">
        <v>251947</v>
      </c>
      <c r="D11" s="13">
        <v>223477</v>
      </c>
      <c r="E11" s="13">
        <v>66680</v>
      </c>
      <c r="F11" s="13">
        <v>220570</v>
      </c>
      <c r="G11" s="13">
        <v>368956</v>
      </c>
      <c r="H11" s="13">
        <v>49183</v>
      </c>
      <c r="I11" s="13">
        <v>278681</v>
      </c>
      <c r="J11" s="13">
        <v>210623</v>
      </c>
      <c r="K11" s="13">
        <v>318391</v>
      </c>
      <c r="L11" s="13">
        <v>241658</v>
      </c>
      <c r="M11" s="13">
        <v>131982</v>
      </c>
      <c r="N11" s="13">
        <v>82392</v>
      </c>
      <c r="O11" s="11">
        <f>SUM(B11:N11)</f>
        <v>2830499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27354</v>
      </c>
      <c r="C12" s="13">
        <v>22680</v>
      </c>
      <c r="D12" s="13">
        <v>17204</v>
      </c>
      <c r="E12" s="13">
        <v>7121</v>
      </c>
      <c r="F12" s="13">
        <v>20124</v>
      </c>
      <c r="G12" s="13">
        <v>35459</v>
      </c>
      <c r="H12" s="13">
        <v>5061</v>
      </c>
      <c r="I12" s="13">
        <v>26160</v>
      </c>
      <c r="J12" s="13">
        <v>18299</v>
      </c>
      <c r="K12" s="13">
        <v>21512</v>
      </c>
      <c r="L12" s="13">
        <v>16150</v>
      </c>
      <c r="M12" s="13">
        <v>6833</v>
      </c>
      <c r="N12" s="13">
        <v>3663</v>
      </c>
      <c r="O12" s="11">
        <f>SUM(B12:N12)</f>
        <v>227620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358605</v>
      </c>
      <c r="C13" s="15">
        <f t="shared" si="2"/>
        <v>229267</v>
      </c>
      <c r="D13" s="15">
        <f t="shared" si="2"/>
        <v>206273</v>
      </c>
      <c r="E13" s="15">
        <f t="shared" si="2"/>
        <v>59559</v>
      </c>
      <c r="F13" s="15">
        <f t="shared" si="2"/>
        <v>200446</v>
      </c>
      <c r="G13" s="15">
        <f t="shared" si="2"/>
        <v>333497</v>
      </c>
      <c r="H13" s="15">
        <f t="shared" si="2"/>
        <v>44122</v>
      </c>
      <c r="I13" s="15">
        <f t="shared" si="2"/>
        <v>252521</v>
      </c>
      <c r="J13" s="15">
        <f t="shared" si="2"/>
        <v>192324</v>
      </c>
      <c r="K13" s="15">
        <f t="shared" si="2"/>
        <v>296879</v>
      </c>
      <c r="L13" s="15">
        <f t="shared" si="2"/>
        <v>225508</v>
      </c>
      <c r="M13" s="15">
        <f t="shared" si="2"/>
        <v>125149</v>
      </c>
      <c r="N13" s="15">
        <f t="shared" si="2"/>
        <v>78729</v>
      </c>
      <c r="O13" s="11">
        <f>SUM(B13:N13)</f>
        <v>2602879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1.151239743939788</v>
      </c>
      <c r="C18" s="19">
        <v>1.222128924625171</v>
      </c>
      <c r="D18" s="19">
        <v>1.403401239241884</v>
      </c>
      <c r="E18" s="19">
        <v>0.826072120441953</v>
      </c>
      <c r="F18" s="19">
        <v>1.32798514730504</v>
      </c>
      <c r="G18" s="19">
        <v>1.345100138467157</v>
      </c>
      <c r="H18" s="19">
        <v>1.449537956019919</v>
      </c>
      <c r="I18" s="19">
        <v>1.134119012295199</v>
      </c>
      <c r="J18" s="19">
        <v>1.274855240014283</v>
      </c>
      <c r="K18" s="19">
        <v>1.119678374149275</v>
      </c>
      <c r="L18" s="19">
        <v>1.237499810733804</v>
      </c>
      <c r="M18" s="19">
        <v>1.130783708040893</v>
      </c>
      <c r="N18" s="19">
        <v>1.038690165784572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1480985.7699999998</v>
      </c>
      <c r="C20" s="24">
        <f aca="true" t="shared" si="3" ref="C20:O20">SUM(C21:C31)</f>
        <v>1049167.39</v>
      </c>
      <c r="D20" s="24">
        <f t="shared" si="3"/>
        <v>910405.53</v>
      </c>
      <c r="E20" s="24">
        <f t="shared" si="3"/>
        <v>282290.01999999996</v>
      </c>
      <c r="F20" s="24">
        <f t="shared" si="3"/>
        <v>1008060.87</v>
      </c>
      <c r="G20" s="24">
        <f t="shared" si="3"/>
        <v>1426560.45</v>
      </c>
      <c r="H20" s="24">
        <f t="shared" si="3"/>
        <v>287889.6</v>
      </c>
      <c r="I20" s="24">
        <f t="shared" si="3"/>
        <v>1100877.85</v>
      </c>
      <c r="J20" s="24">
        <f t="shared" si="3"/>
        <v>917164.02</v>
      </c>
      <c r="K20" s="24">
        <f t="shared" si="3"/>
        <v>1174491.3400000003</v>
      </c>
      <c r="L20" s="24">
        <f t="shared" si="3"/>
        <v>1122916.31</v>
      </c>
      <c r="M20" s="24">
        <f t="shared" si="3"/>
        <v>648118.26</v>
      </c>
      <c r="N20" s="24">
        <f t="shared" si="3"/>
        <v>333751.88999999996</v>
      </c>
      <c r="O20" s="24">
        <f t="shared" si="3"/>
        <v>11742679.3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1169824.46</v>
      </c>
      <c r="C21" s="28">
        <f aca="true" t="shared" si="4" ref="C21:N21">ROUND((C15+C16)*C7,2)</f>
        <v>798873.22</v>
      </c>
      <c r="D21" s="28">
        <f t="shared" si="4"/>
        <v>611936.3</v>
      </c>
      <c r="E21" s="28">
        <f t="shared" si="4"/>
        <v>313940.56</v>
      </c>
      <c r="F21" s="28">
        <f t="shared" si="4"/>
        <v>704368.58</v>
      </c>
      <c r="G21" s="28">
        <f t="shared" si="4"/>
        <v>975844.26</v>
      </c>
      <c r="H21" s="28">
        <f t="shared" si="4"/>
        <v>174894.32</v>
      </c>
      <c r="I21" s="28">
        <f t="shared" si="4"/>
        <v>887536.11</v>
      </c>
      <c r="J21" s="28">
        <f t="shared" si="4"/>
        <v>666557.54</v>
      </c>
      <c r="K21" s="28">
        <f t="shared" si="4"/>
        <v>931609.16</v>
      </c>
      <c r="L21" s="28">
        <f t="shared" si="4"/>
        <v>803578.75</v>
      </c>
      <c r="M21" s="28">
        <f t="shared" si="4"/>
        <v>521126.37</v>
      </c>
      <c r="N21" s="28">
        <f t="shared" si="4"/>
        <v>294475.12</v>
      </c>
      <c r="O21" s="28">
        <f aca="true" t="shared" si="5" ref="O21:O29">SUM(B21:N21)</f>
        <v>8854564.75</v>
      </c>
    </row>
    <row r="22" spans="1:23" ht="18.75" customHeight="1">
      <c r="A22" s="26" t="s">
        <v>33</v>
      </c>
      <c r="B22" s="28">
        <f>IF(B18&lt;&gt;0,ROUND((B18-1)*B21,2),0)</f>
        <v>176923.95</v>
      </c>
      <c r="C22" s="28">
        <f aca="true" t="shared" si="6" ref="C22:N22">IF(C18&lt;&gt;0,ROUND((C18-1)*C21,2),0)</f>
        <v>177452.85</v>
      </c>
      <c r="D22" s="28">
        <f t="shared" si="6"/>
        <v>246855.86</v>
      </c>
      <c r="E22" s="28">
        <f t="shared" si="6"/>
        <v>-54603.02</v>
      </c>
      <c r="F22" s="28">
        <f t="shared" si="6"/>
        <v>231022.43</v>
      </c>
      <c r="G22" s="28">
        <f t="shared" si="6"/>
        <v>336763.99</v>
      </c>
      <c r="H22" s="28">
        <f t="shared" si="6"/>
        <v>78621.64</v>
      </c>
      <c r="I22" s="28">
        <f t="shared" si="6"/>
        <v>119035.47</v>
      </c>
      <c r="J22" s="28">
        <f t="shared" si="6"/>
        <v>183206.83</v>
      </c>
      <c r="K22" s="28">
        <f t="shared" si="6"/>
        <v>111493.47</v>
      </c>
      <c r="L22" s="28">
        <f t="shared" si="6"/>
        <v>190849.8</v>
      </c>
      <c r="M22" s="28">
        <f t="shared" si="6"/>
        <v>68154.84</v>
      </c>
      <c r="N22" s="28">
        <f t="shared" si="6"/>
        <v>11393.29</v>
      </c>
      <c r="O22" s="28">
        <f t="shared" si="5"/>
        <v>1877171.4000000001</v>
      </c>
      <c r="W22" s="51"/>
    </row>
    <row r="23" spans="1:15" ht="18.75" customHeight="1">
      <c r="A23" s="26" t="s">
        <v>34</v>
      </c>
      <c r="B23" s="28">
        <v>69711.94</v>
      </c>
      <c r="C23" s="28">
        <v>44047.7</v>
      </c>
      <c r="D23" s="28">
        <v>31214.69</v>
      </c>
      <c r="E23" s="28">
        <v>11753.35</v>
      </c>
      <c r="F23" s="28">
        <v>42510.78</v>
      </c>
      <c r="G23" s="28">
        <v>67825.61</v>
      </c>
      <c r="H23" s="28">
        <v>8082.8</v>
      </c>
      <c r="I23" s="28">
        <v>47541.87</v>
      </c>
      <c r="J23" s="28">
        <v>37902.81</v>
      </c>
      <c r="K23" s="28">
        <v>53147.94</v>
      </c>
      <c r="L23" s="28">
        <v>53046.67</v>
      </c>
      <c r="M23" s="28">
        <v>26809.75</v>
      </c>
      <c r="N23" s="28">
        <v>16877.98</v>
      </c>
      <c r="O23" s="28">
        <f t="shared" si="5"/>
        <v>510473.88999999996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1234.17</v>
      </c>
      <c r="C26" s="28">
        <v>890.7</v>
      </c>
      <c r="D26" s="28">
        <v>777.18</v>
      </c>
      <c r="E26" s="28">
        <v>238.68</v>
      </c>
      <c r="F26" s="28">
        <v>852.86</v>
      </c>
      <c r="G26" s="28">
        <v>1202.15</v>
      </c>
      <c r="H26" s="28">
        <v>229.95</v>
      </c>
      <c r="I26" s="28">
        <v>919.8</v>
      </c>
      <c r="J26" s="28">
        <v>774.26</v>
      </c>
      <c r="K26" s="28">
        <v>983.84</v>
      </c>
      <c r="L26" s="28">
        <v>940.18</v>
      </c>
      <c r="M26" s="28">
        <v>538.49</v>
      </c>
      <c r="N26" s="28">
        <v>270.69</v>
      </c>
      <c r="O26" s="28">
        <f t="shared" si="5"/>
        <v>9852.95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33226.79</v>
      </c>
      <c r="L30" s="28">
        <v>30790.45</v>
      </c>
      <c r="M30" s="28">
        <v>0</v>
      </c>
      <c r="N30" s="28">
        <v>0</v>
      </c>
      <c r="O30" s="28">
        <f>SUM(B30:N30)</f>
        <v>64017.240000000005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-52400.899999999994</v>
      </c>
      <c r="C32" s="28">
        <f aca="true" t="shared" si="7" ref="C32:O32">+C33+C35+C48+C49+C50+C55-C56</f>
        <v>-44255.2</v>
      </c>
      <c r="D32" s="28">
        <f t="shared" si="7"/>
        <v>-24230.8</v>
      </c>
      <c r="E32" s="28">
        <f t="shared" si="7"/>
        <v>-66936.31</v>
      </c>
      <c r="F32" s="28">
        <f t="shared" si="7"/>
        <v>-29273.2</v>
      </c>
      <c r="G32" s="28">
        <f t="shared" si="7"/>
        <v>-98524.2</v>
      </c>
      <c r="H32" s="28">
        <f t="shared" si="7"/>
        <v>-8302.8</v>
      </c>
      <c r="I32" s="28">
        <f t="shared" si="7"/>
        <v>-63443.6</v>
      </c>
      <c r="J32" s="28">
        <f t="shared" si="7"/>
        <v>-36207.6</v>
      </c>
      <c r="K32" s="28">
        <f t="shared" si="7"/>
        <v>-22915.2</v>
      </c>
      <c r="L32" s="28">
        <f t="shared" si="7"/>
        <v>-15898.480000000029</v>
      </c>
      <c r="M32" s="28">
        <f t="shared" si="7"/>
        <v>-25480.4</v>
      </c>
      <c r="N32" s="28">
        <f t="shared" si="7"/>
        <v>-54417.5</v>
      </c>
      <c r="O32" s="28">
        <f t="shared" si="7"/>
        <v>-542286.1900000002</v>
      </c>
    </row>
    <row r="33" spans="1:15" ht="18.75" customHeight="1">
      <c r="A33" s="26" t="s">
        <v>38</v>
      </c>
      <c r="B33" s="29">
        <f>+B34</f>
        <v>-45421.2</v>
      </c>
      <c r="C33" s="29">
        <f>+C34</f>
        <v>-44057.2</v>
      </c>
      <c r="D33" s="29">
        <f aca="true" t="shared" si="8" ref="D33:O33">+D34</f>
        <v>-23438.8</v>
      </c>
      <c r="E33" s="29">
        <f t="shared" si="8"/>
        <v>-8936.4</v>
      </c>
      <c r="F33" s="29">
        <f t="shared" si="8"/>
        <v>-29273.2</v>
      </c>
      <c r="G33" s="29">
        <f t="shared" si="8"/>
        <v>-60007.2</v>
      </c>
      <c r="H33" s="29">
        <f t="shared" si="8"/>
        <v>-8302.8</v>
      </c>
      <c r="I33" s="29">
        <f t="shared" si="8"/>
        <v>-63443.6</v>
      </c>
      <c r="J33" s="29">
        <f t="shared" si="8"/>
        <v>-36207.6</v>
      </c>
      <c r="K33" s="29">
        <f t="shared" si="8"/>
        <v>-22915.2</v>
      </c>
      <c r="L33" s="29">
        <f t="shared" si="8"/>
        <v>-15325.2</v>
      </c>
      <c r="M33" s="29">
        <f t="shared" si="8"/>
        <v>-25480.4</v>
      </c>
      <c r="N33" s="29">
        <f t="shared" si="8"/>
        <v>-16654</v>
      </c>
      <c r="O33" s="29">
        <f t="shared" si="8"/>
        <v>-399462.8</v>
      </c>
    </row>
    <row r="34" spans="1:26" ht="18.75" customHeight="1">
      <c r="A34" s="27" t="s">
        <v>39</v>
      </c>
      <c r="B34" s="16">
        <f>ROUND((-B9)*$G$3,2)</f>
        <v>-45421.2</v>
      </c>
      <c r="C34" s="16">
        <f aca="true" t="shared" si="9" ref="C34:N34">ROUND((-C9)*$G$3,2)</f>
        <v>-44057.2</v>
      </c>
      <c r="D34" s="16">
        <f t="shared" si="9"/>
        <v>-23438.8</v>
      </c>
      <c r="E34" s="16">
        <f t="shared" si="9"/>
        <v>-8936.4</v>
      </c>
      <c r="F34" s="16">
        <f t="shared" si="9"/>
        <v>-29273.2</v>
      </c>
      <c r="G34" s="16">
        <f t="shared" si="9"/>
        <v>-60007.2</v>
      </c>
      <c r="H34" s="16">
        <f t="shared" si="9"/>
        <v>-8302.8</v>
      </c>
      <c r="I34" s="16">
        <f t="shared" si="9"/>
        <v>-63443.6</v>
      </c>
      <c r="J34" s="16">
        <f t="shared" si="9"/>
        <v>-36207.6</v>
      </c>
      <c r="K34" s="16">
        <f t="shared" si="9"/>
        <v>-22915.2</v>
      </c>
      <c r="L34" s="16">
        <f t="shared" si="9"/>
        <v>-15325.2</v>
      </c>
      <c r="M34" s="16">
        <f t="shared" si="9"/>
        <v>-25480.4</v>
      </c>
      <c r="N34" s="16">
        <f t="shared" si="9"/>
        <v>-16654</v>
      </c>
      <c r="O34" s="30">
        <f aca="true" t="shared" si="10" ref="O34:O56">SUM(B34:N34)</f>
        <v>-399462.8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-6979.7</v>
      </c>
      <c r="C35" s="29">
        <f aca="true" t="shared" si="11" ref="C35:O35">SUM(C36:C46)</f>
        <v>-198</v>
      </c>
      <c r="D35" s="29">
        <f t="shared" si="11"/>
        <v>-792</v>
      </c>
      <c r="E35" s="29">
        <f t="shared" si="11"/>
        <v>-57999.91</v>
      </c>
      <c r="F35" s="29">
        <f t="shared" si="11"/>
        <v>0</v>
      </c>
      <c r="G35" s="29">
        <f t="shared" si="11"/>
        <v>-38517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-573.2800000000279</v>
      </c>
      <c r="M35" s="29">
        <f t="shared" si="11"/>
        <v>0</v>
      </c>
      <c r="N35" s="29">
        <f t="shared" si="11"/>
        <v>-37763.5</v>
      </c>
      <c r="O35" s="29">
        <f t="shared" si="11"/>
        <v>-142823.39000000013</v>
      </c>
    </row>
    <row r="36" spans="1:26" ht="18.75" customHeight="1">
      <c r="A36" s="27" t="s">
        <v>41</v>
      </c>
      <c r="B36" s="31">
        <v>-6979.7</v>
      </c>
      <c r="C36" s="31">
        <v>-198</v>
      </c>
      <c r="D36" s="31">
        <v>-792</v>
      </c>
      <c r="E36" s="31">
        <v>-57999.91</v>
      </c>
      <c r="F36" s="31">
        <v>0</v>
      </c>
      <c r="G36" s="31">
        <v>-38517</v>
      </c>
      <c r="H36" s="31">
        <v>0</v>
      </c>
      <c r="I36" s="31">
        <v>0</v>
      </c>
      <c r="J36" s="31">
        <v>0</v>
      </c>
      <c r="K36" s="31">
        <v>0</v>
      </c>
      <c r="L36" s="31">
        <v>-573.28</v>
      </c>
      <c r="M36" s="31">
        <v>0</v>
      </c>
      <c r="N36" s="31">
        <v>-37763.5</v>
      </c>
      <c r="O36" s="31">
        <f t="shared" si="10"/>
        <v>-142823.39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1428584.8699999999</v>
      </c>
      <c r="C54" s="34">
        <f aca="true" t="shared" si="13" ref="C54:N54">+C20+C32</f>
        <v>1004912.19</v>
      </c>
      <c r="D54" s="34">
        <f t="shared" si="13"/>
        <v>886174.73</v>
      </c>
      <c r="E54" s="34">
        <f t="shared" si="13"/>
        <v>215353.70999999996</v>
      </c>
      <c r="F54" s="34">
        <f t="shared" si="13"/>
        <v>978787.67</v>
      </c>
      <c r="G54" s="34">
        <f t="shared" si="13"/>
        <v>1328036.25</v>
      </c>
      <c r="H54" s="34">
        <f t="shared" si="13"/>
        <v>279586.8</v>
      </c>
      <c r="I54" s="34">
        <f t="shared" si="13"/>
        <v>1037434.2500000001</v>
      </c>
      <c r="J54" s="34">
        <f t="shared" si="13"/>
        <v>880956.42</v>
      </c>
      <c r="K54" s="34">
        <f t="shared" si="13"/>
        <v>1151576.1400000004</v>
      </c>
      <c r="L54" s="34">
        <f t="shared" si="13"/>
        <v>1107017.83</v>
      </c>
      <c r="M54" s="34">
        <f t="shared" si="13"/>
        <v>622637.86</v>
      </c>
      <c r="N54" s="34">
        <f t="shared" si="13"/>
        <v>279334.38999999996</v>
      </c>
      <c r="O54" s="34">
        <f>SUM(B54:N54)</f>
        <v>11200393.11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1428584.8800000001</v>
      </c>
      <c r="C60" s="42">
        <f t="shared" si="14"/>
        <v>1004912.19</v>
      </c>
      <c r="D60" s="42">
        <f t="shared" si="14"/>
        <v>886174.73</v>
      </c>
      <c r="E60" s="42">
        <f t="shared" si="14"/>
        <v>215353.71</v>
      </c>
      <c r="F60" s="42">
        <f t="shared" si="14"/>
        <v>978787.67</v>
      </c>
      <c r="G60" s="42">
        <f t="shared" si="14"/>
        <v>1328036.24</v>
      </c>
      <c r="H60" s="42">
        <f t="shared" si="14"/>
        <v>279586.8</v>
      </c>
      <c r="I60" s="42">
        <f t="shared" si="14"/>
        <v>1037434.25</v>
      </c>
      <c r="J60" s="42">
        <f t="shared" si="14"/>
        <v>880956.42</v>
      </c>
      <c r="K60" s="42">
        <f t="shared" si="14"/>
        <v>1151576.14</v>
      </c>
      <c r="L60" s="42">
        <f t="shared" si="14"/>
        <v>1107017.84</v>
      </c>
      <c r="M60" s="42">
        <f t="shared" si="14"/>
        <v>622637.86</v>
      </c>
      <c r="N60" s="42">
        <f t="shared" si="14"/>
        <v>279334.39</v>
      </c>
      <c r="O60" s="34">
        <f t="shared" si="14"/>
        <v>11200393.12</v>
      </c>
      <c r="Q60"/>
    </row>
    <row r="61" spans="1:18" ht="18.75" customHeight="1">
      <c r="A61" s="26" t="s">
        <v>54</v>
      </c>
      <c r="B61" s="42">
        <v>1175016.1</v>
      </c>
      <c r="C61" s="42">
        <v>720144.34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1895160.44</v>
      </c>
      <c r="P61"/>
      <c r="Q61"/>
      <c r="R61" s="41"/>
    </row>
    <row r="62" spans="1:16" ht="18.75" customHeight="1">
      <c r="A62" s="26" t="s">
        <v>55</v>
      </c>
      <c r="B62" s="42">
        <v>253568.78</v>
      </c>
      <c r="C62" s="42">
        <v>284767.85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538336.63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886174.73</v>
      </c>
      <c r="E63" s="43">
        <v>0</v>
      </c>
      <c r="F63" s="43">
        <v>0</v>
      </c>
      <c r="G63" s="43">
        <v>0</v>
      </c>
      <c r="H63" s="42">
        <v>279586.8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1165761.53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215353.71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215353.71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978787.67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978787.67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1328036.24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1328036.24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1037434.25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1037434.25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880956.42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880956.42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1151576.14</v>
      </c>
      <c r="L69" s="29">
        <v>1107017.84</v>
      </c>
      <c r="M69" s="43">
        <v>0</v>
      </c>
      <c r="N69" s="43">
        <v>0</v>
      </c>
      <c r="O69" s="34">
        <f t="shared" si="15"/>
        <v>2258593.98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622637.86</v>
      </c>
      <c r="N70" s="43">
        <v>0</v>
      </c>
      <c r="O70" s="34">
        <f t="shared" si="15"/>
        <v>622637.86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279334.39</v>
      </c>
      <c r="O71" s="46">
        <f t="shared" si="15"/>
        <v>279334.39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2024-02-29T20:24:30Z</dcterms:modified>
  <cp:category/>
  <cp:version/>
  <cp:contentType/>
  <cp:contentStatus/>
</cp:coreProperties>
</file>