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<sst xmlns="http://schemas.openxmlformats.org/spreadsheetml/2006/main" count="89" uniqueCount="86">
  <si>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</si>
  <si>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</si>
  <si>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</si>
  <si>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</si>
  <si>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</si>
  <si>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</si>
  <si>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</si>
  <si>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</si>
  <si>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</si>
  <si>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</si>
  <si>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</si>
  <si>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</si>
  <si>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</si>
  <si>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</si>
  <si>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</si>
  <si>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</si>
  <si>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</si>
  <si>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</si>
  <si>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</si>
  <si>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</si>
  <si>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</si>
  <si>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</si>
  <si>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</si>
  <si>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</si>
  <si>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</si>
  <si>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</si>
  <si>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</si>
  <si>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</si>
  <si>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</si>
  <si>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</si>
  <si>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</si>
  <si>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</si>
  <si>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</si>
  <si>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</si>
  <si>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</si>
  <si>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</si>
  <si>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</si>
  <si>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</si>
  <si>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</si>
  <si>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</si>
  <si>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</si>
  <si>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</si>
  <si>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</si>
  <si>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</si>
  <si>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</si>
  <si>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</si>
  <si>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</si>
  <si>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</si>
  <si>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</si>
  <si>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</si>
  <si>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</si>
  <si>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</si>
  <si>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</si>
  <si>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</si>
  <si>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</si>
  <si>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</si>
  <si>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</si>
  <si>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</si>
  <si>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</si>
  <si>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</si>
  <si>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</si>
  <si>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</si>
  <si>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</si>
  <si>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</si>
  <si>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</si>
  <si>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</si>
  <si>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</si>
  <si>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</si>
  <si>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</si>
  <si>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</si>
  <si>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</si>
  <si>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</si>
  <si>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</si>
  <si>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</si>
  <si>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</si>
  <si>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</si>
  <si>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</si>
  <si>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</si>
  <si>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</si>
  <si>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</si>
  <si>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</si>
  <si>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</si>
  <si>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</si>
  <si>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</si>
  <si>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20/02/24 - VENCIMENTO 27/02/24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</si>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</sst>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400560</v>
      </c>
      <c r="C7" s="9">
        <f t="shared" si="0"/>
        <v>266190</v>
      </c>
      <c r="D7" s="9">
        <f t="shared" si="0"/>
        <v>247518</v>
      </c>
      <c r="E7" s="9">
        <f t="shared" si="0"/>
        <v>68023</v>
      </c>
      <c r="F7" s="9">
        <f t="shared" si="0"/>
        <v>230394</v>
      </c>
      <c r="G7" s="9">
        <f t="shared" si="0"/>
        <v>386795</v>
      </c>
      <c r="H7" s="9">
        <f t="shared" si="0"/>
        <v>51239</v>
      </c>
      <c r="I7" s="9">
        <f t="shared" si="0"/>
        <v>290690</v>
      </c>
      <c r="J7" s="9">
        <f t="shared" si="0"/>
        <v>215674</v>
      </c>
      <c r="K7" s="9">
        <f t="shared" si="0"/>
        <v>327299</v>
      </c>
      <c r="L7" s="9">
        <f t="shared" si="0"/>
        <v>251590</v>
      </c>
      <c r="M7" s="9">
        <f t="shared" si="0"/>
        <v>139116</v>
      </c>
      <c r="N7" s="9">
        <f t="shared" si="0"/>
        <v>88532</v>
      </c>
      <c r="O7" s="9">
        <f t="shared" si="0"/>
        <v>2963620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10027</v>
      </c>
      <c r="C8" s="11">
        <f t="shared" si="1"/>
        <v>10118</v>
      </c>
      <c r="D8" s="11">
        <f t="shared" si="1"/>
        <v>5425</v>
      </c>
      <c r="E8" s="11">
        <f t="shared" si="1"/>
        <v>1937</v>
      </c>
      <c r="F8" s="11">
        <f t="shared" si="1"/>
        <v>6575</v>
      </c>
      <c r="G8" s="11">
        <f t="shared" si="1"/>
        <v>13341</v>
      </c>
      <c r="H8" s="11">
        <f t="shared" si="1"/>
        <v>1924</v>
      </c>
      <c r="I8" s="11">
        <f t="shared" si="1"/>
        <v>13890</v>
      </c>
      <c r="J8" s="11">
        <f t="shared" si="1"/>
        <v>7951</v>
      </c>
      <c r="K8" s="11">
        <f t="shared" si="1"/>
        <v>4646</v>
      </c>
      <c r="L8" s="11">
        <f t="shared" si="1"/>
        <v>3494</v>
      </c>
      <c r="M8" s="11">
        <f t="shared" si="1"/>
        <v>5560</v>
      </c>
      <c r="N8" s="11">
        <f t="shared" si="1"/>
        <v>3574</v>
      </c>
      <c r="O8" s="11">
        <f t="shared" si="1"/>
        <v>88462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10027</v>
      </c>
      <c r="C9" s="11">
        <v>10118</v>
      </c>
      <c r="D9" s="11">
        <v>5425</v>
      </c>
      <c r="E9" s="11">
        <v>1937</v>
      </c>
      <c r="F9" s="11">
        <v>6575</v>
      </c>
      <c r="G9" s="11">
        <v>13341</v>
      </c>
      <c r="H9" s="11">
        <v>1924</v>
      </c>
      <c r="I9" s="11">
        <v>13890</v>
      </c>
      <c r="J9" s="11">
        <v>7951</v>
      </c>
      <c r="K9" s="11">
        <v>4646</v>
      </c>
      <c r="L9" s="11">
        <v>3494</v>
      </c>
      <c r="M9" s="11">
        <v>5560</v>
      </c>
      <c r="N9" s="11">
        <v>3556</v>
      </c>
      <c r="O9" s="11">
        <f>SUM(B9:N9)</f>
        <v>88444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18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390533</v>
      </c>
      <c r="C11" s="13">
        <v>256072</v>
      </c>
      <c r="D11" s="13">
        <v>242093</v>
      </c>
      <c r="E11" s="13">
        <v>66086</v>
      </c>
      <c r="F11" s="13">
        <v>223819</v>
      </c>
      <c r="G11" s="13">
        <v>373454</v>
      </c>
      <c r="H11" s="13">
        <v>49315</v>
      </c>
      <c r="I11" s="13">
        <v>276800</v>
      </c>
      <c r="J11" s="13">
        <v>207723</v>
      </c>
      <c r="K11" s="13">
        <v>322653</v>
      </c>
      <c r="L11" s="13">
        <v>248096</v>
      </c>
      <c r="M11" s="13">
        <v>133556</v>
      </c>
      <c r="N11" s="13">
        <v>84958</v>
      </c>
      <c r="O11" s="11">
        <f>SUM(B11:N11)</f>
        <v>2875158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26704</v>
      </c>
      <c r="C12" s="13">
        <v>22777</v>
      </c>
      <c r="D12" s="13">
        <v>18197</v>
      </c>
      <c r="E12" s="13">
        <v>6739</v>
      </c>
      <c r="F12" s="13">
        <v>19792</v>
      </c>
      <c r="G12" s="13">
        <v>35294</v>
      </c>
      <c r="H12" s="13">
        <v>5229</v>
      </c>
      <c r="I12" s="13">
        <v>26108</v>
      </c>
      <c r="J12" s="13">
        <v>16714</v>
      </c>
      <c r="K12" s="13">
        <v>21226</v>
      </c>
      <c r="L12" s="13">
        <v>16353</v>
      </c>
      <c r="M12" s="13">
        <v>6874</v>
      </c>
      <c r="N12" s="13">
        <v>3663</v>
      </c>
      <c r="O12" s="11">
        <f>SUM(B12:N12)</f>
        <v>225670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363829</v>
      </c>
      <c r="C13" s="15">
        <f t="shared" si="2"/>
        <v>233295</v>
      </c>
      <c r="D13" s="15">
        <f t="shared" si="2"/>
        <v>223896</v>
      </c>
      <c r="E13" s="15">
        <f t="shared" si="2"/>
        <v>59347</v>
      </c>
      <c r="F13" s="15">
        <f t="shared" si="2"/>
        <v>204027</v>
      </c>
      <c r="G13" s="15">
        <f t="shared" si="2"/>
        <v>338160</v>
      </c>
      <c r="H13" s="15">
        <f t="shared" si="2"/>
        <v>44086</v>
      </c>
      <c r="I13" s="15">
        <f t="shared" si="2"/>
        <v>250692</v>
      </c>
      <c r="J13" s="15">
        <f t="shared" si="2"/>
        <v>191009</v>
      </c>
      <c r="K13" s="15">
        <f t="shared" si="2"/>
        <v>301427</v>
      </c>
      <c r="L13" s="15">
        <f t="shared" si="2"/>
        <v>231743</v>
      </c>
      <c r="M13" s="15">
        <f t="shared" si="2"/>
        <v>126682</v>
      </c>
      <c r="N13" s="15">
        <f t="shared" si="2"/>
        <v>81295</v>
      </c>
      <c r="O13" s="11">
        <f>SUM(B13:N13)</f>
        <v>2649488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1.141498514757459</v>
      </c>
      <c r="C18" s="19">
        <v>1.200370026096459</v>
      </c>
      <c r="D18" s="19">
        <v>1.340143639507513</v>
      </c>
      <c r="E18" s="19">
        <v>0.833591108234283</v>
      </c>
      <c r="F18" s="19">
        <v>1.340837032902784</v>
      </c>
      <c r="G18" s="19">
        <v>1.342007602926534</v>
      </c>
      <c r="H18" s="19">
        <v>1.421514963883412</v>
      </c>
      <c r="I18" s="19">
        <v>1.155238914176705</v>
      </c>
      <c r="J18" s="19">
        <v>1.294447796066386</v>
      </c>
      <c r="K18" s="19">
        <v>1.125348099833298</v>
      </c>
      <c r="L18" s="19">
        <v>1.221259806233497</v>
      </c>
      <c r="M18" s="19">
        <v>1.129802612686044</v>
      </c>
      <c r="N18" s="19">
        <v>1.014171709347217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1483527.7</v>
      </c>
      <c r="C20" s="24">
        <f aca="true" t="shared" si="3" ref="C20:O20">SUM(C21:C31)</f>
        <v>1047198.35</v>
      </c>
      <c r="D20" s="24">
        <f t="shared" si="3"/>
        <v>939791.98</v>
      </c>
      <c r="E20" s="24">
        <f t="shared" si="3"/>
        <v>282474.87</v>
      </c>
      <c r="F20" s="24">
        <f t="shared" si="3"/>
        <v>1030495.26</v>
      </c>
      <c r="G20" s="24">
        <f t="shared" si="3"/>
        <v>1437880.2899999998</v>
      </c>
      <c r="H20" s="24">
        <f t="shared" si="3"/>
        <v>283987.93999999994</v>
      </c>
      <c r="I20" s="24">
        <f t="shared" si="3"/>
        <v>1111805.3900000001</v>
      </c>
      <c r="J20" s="24">
        <f t="shared" si="3"/>
        <v>917725.51</v>
      </c>
      <c r="K20" s="24">
        <f t="shared" si="3"/>
        <v>1193957.5700000003</v>
      </c>
      <c r="L20" s="24">
        <f t="shared" si="3"/>
        <v>1137018.0900000003</v>
      </c>
      <c r="M20" s="24">
        <f t="shared" si="3"/>
        <v>653604.62</v>
      </c>
      <c r="N20" s="24">
        <f t="shared" si="3"/>
        <v>334322.18000000005</v>
      </c>
      <c r="O20" s="24">
        <f t="shared" si="3"/>
        <v>11853789.749999998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1182453.12</v>
      </c>
      <c r="C21" s="28">
        <f aca="true" t="shared" si="4" ref="C21:N21">ROUND((C15+C16)*C7,2)</f>
        <v>811773.02</v>
      </c>
      <c r="D21" s="28">
        <f t="shared" si="4"/>
        <v>661986.89</v>
      </c>
      <c r="E21" s="28">
        <f t="shared" si="4"/>
        <v>310797.09</v>
      </c>
      <c r="F21" s="28">
        <f t="shared" si="4"/>
        <v>714198.36</v>
      </c>
      <c r="G21" s="28">
        <f t="shared" si="4"/>
        <v>986559.33</v>
      </c>
      <c r="H21" s="28">
        <f t="shared" si="4"/>
        <v>175473.08</v>
      </c>
      <c r="I21" s="28">
        <f t="shared" si="4"/>
        <v>880238.39</v>
      </c>
      <c r="J21" s="28">
        <f t="shared" si="4"/>
        <v>656878.3</v>
      </c>
      <c r="K21" s="28">
        <f t="shared" si="4"/>
        <v>942261.09</v>
      </c>
      <c r="L21" s="28">
        <f t="shared" si="4"/>
        <v>824712.02</v>
      </c>
      <c r="M21" s="28">
        <f t="shared" si="4"/>
        <v>526206.27</v>
      </c>
      <c r="N21" s="28">
        <f t="shared" si="4"/>
        <v>302487.28</v>
      </c>
      <c r="O21" s="28">
        <f aca="true" t="shared" si="5" ref="O21:O29">SUM(B21:N21)</f>
        <v>8976024.239999998</v>
      </c>
    </row>
    <row r="22" spans="1:23" ht="18.75" customHeight="1">
      <c r="A22" s="26" t="s">
        <v>33</v>
      </c>
      <c r="B22" s="28">
        <f>IF(B18&lt;&gt;0,ROUND((B18-1)*B21,2),0)</f>
        <v>167315.36</v>
      </c>
      <c r="C22" s="28">
        <f aca="true" t="shared" si="6" ref="C22:N22">IF(C18&lt;&gt;0,ROUND((C18-1)*C21,2),0)</f>
        <v>162654.98</v>
      </c>
      <c r="D22" s="28">
        <f t="shared" si="6"/>
        <v>225170.63</v>
      </c>
      <c r="E22" s="28">
        <f t="shared" si="6"/>
        <v>-51719.4</v>
      </c>
      <c r="F22" s="28">
        <f t="shared" si="6"/>
        <v>243425.25</v>
      </c>
      <c r="G22" s="28">
        <f t="shared" si="6"/>
        <v>337410.79</v>
      </c>
      <c r="H22" s="28">
        <f t="shared" si="6"/>
        <v>73964.53</v>
      </c>
      <c r="I22" s="28">
        <f t="shared" si="6"/>
        <v>136647.25</v>
      </c>
      <c r="J22" s="28">
        <f t="shared" si="6"/>
        <v>193416.37</v>
      </c>
      <c r="K22" s="28">
        <f t="shared" si="6"/>
        <v>118110.64</v>
      </c>
      <c r="L22" s="28">
        <f t="shared" si="6"/>
        <v>182475.62</v>
      </c>
      <c r="M22" s="28">
        <f t="shared" si="6"/>
        <v>68302.95</v>
      </c>
      <c r="N22" s="28">
        <f t="shared" si="6"/>
        <v>4286.76</v>
      </c>
      <c r="O22" s="28">
        <f t="shared" si="5"/>
        <v>1861461.7299999995</v>
      </c>
      <c r="W22" s="51"/>
    </row>
    <row r="23" spans="1:15" ht="18.75" customHeight="1">
      <c r="A23" s="26" t="s">
        <v>34</v>
      </c>
      <c r="B23" s="28">
        <v>69242.54</v>
      </c>
      <c r="C23" s="28">
        <v>43985.47</v>
      </c>
      <c r="D23" s="28">
        <v>32218.32</v>
      </c>
      <c r="E23" s="28">
        <v>12200.96</v>
      </c>
      <c r="F23" s="28">
        <v>42700.93</v>
      </c>
      <c r="G23" s="28">
        <v>67783.58</v>
      </c>
      <c r="H23" s="28">
        <v>8265.31</v>
      </c>
      <c r="I23" s="28">
        <v>48155.35</v>
      </c>
      <c r="J23" s="28">
        <v>37939.82</v>
      </c>
      <c r="K23" s="28">
        <v>54928.55</v>
      </c>
      <c r="L23" s="28">
        <v>54141.28</v>
      </c>
      <c r="M23" s="28">
        <v>27068.1</v>
      </c>
      <c r="N23" s="28">
        <v>16539.7</v>
      </c>
      <c r="O23" s="28">
        <f t="shared" si="5"/>
        <v>515169.91</v>
      </c>
    </row>
    <row r="24" spans="1:15" ht="18.75" customHeight="1">
      <c r="A24" s="26" t="s">
        <v>35</v>
      </c>
      <c r="B24" s="28">
        <v>3784.24</v>
      </c>
      <c r="C24" s="28">
        <v>3784.24</v>
      </c>
      <c r="D24" s="28">
        <v>1892.12</v>
      </c>
      <c r="E24" s="28">
        <v>1892.12</v>
      </c>
      <c r="F24" s="28">
        <v>1892.12</v>
      </c>
      <c r="G24" s="28">
        <v>1892.12</v>
      </c>
      <c r="H24" s="28">
        <v>1892.12</v>
      </c>
      <c r="I24" s="28">
        <v>3784.24</v>
      </c>
      <c r="J24" s="28">
        <v>1892.12</v>
      </c>
      <c r="K24" s="28">
        <v>1892.12</v>
      </c>
      <c r="L24" s="28">
        <v>1892.12</v>
      </c>
      <c r="M24" s="28">
        <v>1892.12</v>
      </c>
      <c r="N24" s="28">
        <v>1892.12</v>
      </c>
      <c r="O24" s="28">
        <f t="shared" si="5"/>
        <v>30273.919999999987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1225.43</v>
      </c>
      <c r="C26" s="28">
        <v>881.96</v>
      </c>
      <c r="D26" s="28">
        <v>794.64</v>
      </c>
      <c r="E26" s="28">
        <v>235.77</v>
      </c>
      <c r="F26" s="28">
        <v>864.5</v>
      </c>
      <c r="G26" s="28">
        <v>1202.15</v>
      </c>
      <c r="H26" s="28">
        <v>224.13</v>
      </c>
      <c r="I26" s="28">
        <v>919.8</v>
      </c>
      <c r="J26" s="28">
        <v>768.44</v>
      </c>
      <c r="K26" s="28">
        <v>992.57</v>
      </c>
      <c r="L26" s="28">
        <v>943.09</v>
      </c>
      <c r="M26" s="28">
        <v>538.49</v>
      </c>
      <c r="N26" s="28">
        <v>273.63</v>
      </c>
      <c r="O26" s="28">
        <f t="shared" si="5"/>
        <v>9864.6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1066.7</v>
      </c>
      <c r="C27" s="28">
        <v>794.18</v>
      </c>
      <c r="D27" s="28">
        <v>696.56</v>
      </c>
      <c r="E27" s="28">
        <v>212.75</v>
      </c>
      <c r="F27" s="28">
        <v>700.94</v>
      </c>
      <c r="G27" s="28">
        <v>944.27</v>
      </c>
      <c r="H27" s="28">
        <v>174.86</v>
      </c>
      <c r="I27" s="28">
        <v>738.84</v>
      </c>
      <c r="J27" s="28">
        <v>696.56</v>
      </c>
      <c r="K27" s="28">
        <v>919.52</v>
      </c>
      <c r="L27" s="28">
        <v>805.85</v>
      </c>
      <c r="M27" s="28">
        <v>454.66</v>
      </c>
      <c r="N27" s="28">
        <v>238.99</v>
      </c>
      <c r="O27" s="28">
        <f t="shared" si="5"/>
        <v>8444.68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497.51</v>
      </c>
      <c r="C28" s="28">
        <v>370.41</v>
      </c>
      <c r="D28" s="28">
        <v>324.88</v>
      </c>
      <c r="E28" s="28">
        <v>99.23</v>
      </c>
      <c r="F28" s="28">
        <v>326.91</v>
      </c>
      <c r="G28" s="28">
        <v>440.42</v>
      </c>
      <c r="H28" s="28">
        <v>81.56</v>
      </c>
      <c r="I28" s="28">
        <v>342.55</v>
      </c>
      <c r="J28" s="28">
        <v>329.63</v>
      </c>
      <c r="K28" s="28">
        <v>424.1</v>
      </c>
      <c r="L28" s="28">
        <v>375.85</v>
      </c>
      <c r="M28" s="28">
        <v>212.73</v>
      </c>
      <c r="N28" s="28">
        <v>111.46</v>
      </c>
      <c r="O28" s="28">
        <f t="shared" si="5"/>
        <v>3937.2400000000002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57942.8</v>
      </c>
      <c r="C29" s="28">
        <v>22954.09</v>
      </c>
      <c r="D29" s="28">
        <v>16707.94</v>
      </c>
      <c r="E29" s="28">
        <v>8756.35</v>
      </c>
      <c r="F29" s="28">
        <v>26386.25</v>
      </c>
      <c r="G29" s="28">
        <v>41647.63</v>
      </c>
      <c r="H29" s="28">
        <v>23912.35</v>
      </c>
      <c r="I29" s="28">
        <v>40978.97</v>
      </c>
      <c r="J29" s="28">
        <v>25804.27</v>
      </c>
      <c r="K29" s="28">
        <v>40794.4</v>
      </c>
      <c r="L29" s="28">
        <v>40636.64</v>
      </c>
      <c r="M29" s="28">
        <v>28929.3</v>
      </c>
      <c r="N29" s="28">
        <v>8492.24</v>
      </c>
      <c r="O29" s="28">
        <f t="shared" si="5"/>
        <v>383943.23000000004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33634.58</v>
      </c>
      <c r="L30" s="28">
        <v>31035.62</v>
      </c>
      <c r="M30" s="28">
        <v>0</v>
      </c>
      <c r="N30" s="28">
        <v>0</v>
      </c>
      <c r="O30" s="28">
        <f>SUM(B30:N30)</f>
        <v>64670.2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-1304118.8</v>
      </c>
      <c r="C32" s="28">
        <f aca="true" t="shared" si="7" ref="C32:O32">+C33+C35+C48+C49+C50+C55-C56</f>
        <v>-44519.2</v>
      </c>
      <c r="D32" s="28">
        <f t="shared" si="7"/>
        <v>-23870</v>
      </c>
      <c r="E32" s="28">
        <f t="shared" si="7"/>
        <v>-8522.8</v>
      </c>
      <c r="F32" s="28">
        <f t="shared" si="7"/>
        <v>-28930</v>
      </c>
      <c r="G32" s="28">
        <f t="shared" si="7"/>
        <v>-58700.4</v>
      </c>
      <c r="H32" s="28">
        <f t="shared" si="7"/>
        <v>-8465.6</v>
      </c>
      <c r="I32" s="28">
        <f t="shared" si="7"/>
        <v>-61116</v>
      </c>
      <c r="J32" s="28">
        <f t="shared" si="7"/>
        <v>-34984.4</v>
      </c>
      <c r="K32" s="28">
        <f t="shared" si="7"/>
        <v>1104557.6</v>
      </c>
      <c r="L32" s="28">
        <f t="shared" si="7"/>
        <v>1019626.4</v>
      </c>
      <c r="M32" s="28">
        <f t="shared" si="7"/>
        <v>-24464</v>
      </c>
      <c r="N32" s="28">
        <f t="shared" si="7"/>
        <v>-15646.4</v>
      </c>
      <c r="O32" s="28">
        <f t="shared" si="7"/>
        <v>510846.39999999997</v>
      </c>
    </row>
    <row r="33" spans="1:15" ht="18.75" customHeight="1">
      <c r="A33" s="26" t="s">
        <v>38</v>
      </c>
      <c r="B33" s="29">
        <f>+B34</f>
        <v>-44118.8</v>
      </c>
      <c r="C33" s="29">
        <f>+C34</f>
        <v>-44519.2</v>
      </c>
      <c r="D33" s="29">
        <f aca="true" t="shared" si="8" ref="D33:O33">+D34</f>
        <v>-23870</v>
      </c>
      <c r="E33" s="29">
        <f t="shared" si="8"/>
        <v>-8522.8</v>
      </c>
      <c r="F33" s="29">
        <f t="shared" si="8"/>
        <v>-28930</v>
      </c>
      <c r="G33" s="29">
        <f t="shared" si="8"/>
        <v>-58700.4</v>
      </c>
      <c r="H33" s="29">
        <f t="shared" si="8"/>
        <v>-8465.6</v>
      </c>
      <c r="I33" s="29">
        <f t="shared" si="8"/>
        <v>-61116</v>
      </c>
      <c r="J33" s="29">
        <f t="shared" si="8"/>
        <v>-34984.4</v>
      </c>
      <c r="K33" s="29">
        <f t="shared" si="8"/>
        <v>-20442.4</v>
      </c>
      <c r="L33" s="29">
        <f t="shared" si="8"/>
        <v>-15373.6</v>
      </c>
      <c r="M33" s="29">
        <f t="shared" si="8"/>
        <v>-24464</v>
      </c>
      <c r="N33" s="29">
        <f t="shared" si="8"/>
        <v>-15646.4</v>
      </c>
      <c r="O33" s="29">
        <f t="shared" si="8"/>
        <v>-389153.60000000003</v>
      </c>
    </row>
    <row r="34" spans="1:26" ht="18.75" customHeight="1">
      <c r="A34" s="27" t="s">
        <v>39</v>
      </c>
      <c r="B34" s="16">
        <f>ROUND((-B9)*$G$3,2)</f>
        <v>-44118.8</v>
      </c>
      <c r="C34" s="16">
        <f aca="true" t="shared" si="9" ref="C34:N34">ROUND((-C9)*$G$3,2)</f>
        <v>-44519.2</v>
      </c>
      <c r="D34" s="16">
        <f t="shared" si="9"/>
        <v>-23870</v>
      </c>
      <c r="E34" s="16">
        <f t="shared" si="9"/>
        <v>-8522.8</v>
      </c>
      <c r="F34" s="16">
        <f t="shared" si="9"/>
        <v>-28930</v>
      </c>
      <c r="G34" s="16">
        <f t="shared" si="9"/>
        <v>-58700.4</v>
      </c>
      <c r="H34" s="16">
        <f t="shared" si="9"/>
        <v>-8465.6</v>
      </c>
      <c r="I34" s="16">
        <f t="shared" si="9"/>
        <v>-61116</v>
      </c>
      <c r="J34" s="16">
        <f t="shared" si="9"/>
        <v>-34984.4</v>
      </c>
      <c r="K34" s="16">
        <f t="shared" si="9"/>
        <v>-20442.4</v>
      </c>
      <c r="L34" s="16">
        <f t="shared" si="9"/>
        <v>-15373.6</v>
      </c>
      <c r="M34" s="16">
        <f t="shared" si="9"/>
        <v>-24464</v>
      </c>
      <c r="N34" s="16">
        <f t="shared" si="9"/>
        <v>-15646.4</v>
      </c>
      <c r="O34" s="30">
        <f aca="true" t="shared" si="10" ref="O34:O56">SUM(B34:N34)</f>
        <v>-389153.60000000003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-1260000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1125000</v>
      </c>
      <c r="L35" s="29">
        <f t="shared" si="11"/>
        <v>1035000</v>
      </c>
      <c r="M35" s="29">
        <f t="shared" si="11"/>
        <v>0</v>
      </c>
      <c r="N35" s="29">
        <f t="shared" si="11"/>
        <v>0</v>
      </c>
      <c r="O35" s="29">
        <f t="shared" si="11"/>
        <v>900000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2214000</v>
      </c>
      <c r="L41" s="31">
        <v>2025000</v>
      </c>
      <c r="M41" s="31">
        <v>0</v>
      </c>
      <c r="N41" s="31">
        <v>0</v>
      </c>
      <c r="O41" s="31">
        <f t="shared" si="10"/>
        <v>4239000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-1260000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-3339000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179408.8999999999</v>
      </c>
      <c r="C54" s="34">
        <f aca="true" t="shared" si="13" ref="C54:N54">+C20+C32</f>
        <v>1002679.15</v>
      </c>
      <c r="D54" s="34">
        <f t="shared" si="13"/>
        <v>915921.98</v>
      </c>
      <c r="E54" s="34">
        <f t="shared" si="13"/>
        <v>273952.07</v>
      </c>
      <c r="F54" s="34">
        <f t="shared" si="13"/>
        <v>1001565.26</v>
      </c>
      <c r="G54" s="34">
        <f t="shared" si="13"/>
        <v>1379179.89</v>
      </c>
      <c r="H54" s="34">
        <f t="shared" si="13"/>
        <v>275522.33999999997</v>
      </c>
      <c r="I54" s="34">
        <f t="shared" si="13"/>
        <v>1050689.3900000001</v>
      </c>
      <c r="J54" s="34">
        <f t="shared" si="13"/>
        <v>882741.11</v>
      </c>
      <c r="K54" s="34">
        <f t="shared" si="13"/>
        <v>2298515.1700000004</v>
      </c>
      <c r="L54" s="34">
        <f t="shared" si="13"/>
        <v>2156644.49</v>
      </c>
      <c r="M54" s="34">
        <f t="shared" si="13"/>
        <v>629140.62</v>
      </c>
      <c r="N54" s="34">
        <f t="shared" si="13"/>
        <v>318675.78</v>
      </c>
      <c r="O54" s="34">
        <f>SUM(B54:N54)</f>
        <v>12364636.149999999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179408.90000000002</v>
      </c>
      <c r="C60" s="42">
        <f t="shared" si="14"/>
        <v>1002679.15</v>
      </c>
      <c r="D60" s="42">
        <f t="shared" si="14"/>
        <v>915921.98</v>
      </c>
      <c r="E60" s="42">
        <f t="shared" si="14"/>
        <v>273952.07</v>
      </c>
      <c r="F60" s="42">
        <f t="shared" si="14"/>
        <v>1001565.26</v>
      </c>
      <c r="G60" s="42">
        <f t="shared" si="14"/>
        <v>1379179.89</v>
      </c>
      <c r="H60" s="42">
        <f t="shared" si="14"/>
        <v>275522.34</v>
      </c>
      <c r="I60" s="42">
        <f t="shared" si="14"/>
        <v>1050689.39</v>
      </c>
      <c r="J60" s="42">
        <f t="shared" si="14"/>
        <v>882741.11</v>
      </c>
      <c r="K60" s="42">
        <f t="shared" si="14"/>
        <v>2298515.17</v>
      </c>
      <c r="L60" s="42">
        <f t="shared" si="14"/>
        <v>2156644.49</v>
      </c>
      <c r="M60" s="42">
        <f t="shared" si="14"/>
        <v>629140.62</v>
      </c>
      <c r="N60" s="42">
        <f t="shared" si="14"/>
        <v>318675.79</v>
      </c>
      <c r="O60" s="34">
        <f t="shared" si="14"/>
        <v>12364636.159999998</v>
      </c>
      <c r="Q60"/>
    </row>
    <row r="61" spans="1:18" ht="18.75" customHeight="1">
      <c r="A61" s="26" t="s">
        <v>54</v>
      </c>
      <c r="B61" s="42">
        <v>156937.67</v>
      </c>
      <c r="C61" s="42">
        <v>718558.88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875496.55</v>
      </c>
      <c r="P61"/>
      <c r="Q61"/>
      <c r="R61" s="41"/>
    </row>
    <row r="62" spans="1:16" ht="18.75" customHeight="1">
      <c r="A62" s="26" t="s">
        <v>55</v>
      </c>
      <c r="B62" s="42">
        <v>22471.23</v>
      </c>
      <c r="C62" s="42">
        <v>284120.27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306591.5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915921.98</v>
      </c>
      <c r="E63" s="43">
        <v>0</v>
      </c>
      <c r="F63" s="43">
        <v>0</v>
      </c>
      <c r="G63" s="43">
        <v>0</v>
      </c>
      <c r="H63" s="42">
        <v>275522.34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1191444.32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273952.07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273952.07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1001565.26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1001565.26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1379179.89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1379179.89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1050689.39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1050689.39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882741.11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882741.11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2298515.17</v>
      </c>
      <c r="L69" s="29">
        <v>2156644.49</v>
      </c>
      <c r="M69" s="43">
        <v>0</v>
      </c>
      <c r="N69" s="43">
        <v>0</v>
      </c>
      <c r="O69" s="34">
        <f t="shared" si="15"/>
        <v>4455159.66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629140.62</v>
      </c>
      <c r="N70" s="43">
        <v>0</v>
      </c>
      <c r="O70" s="34">
        <f t="shared" si="15"/>
        <v>629140.62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318675.79</v>
      </c>
      <c r="O71" s="46">
        <f t="shared" si="15"/>
        <v>318675.79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2024-02-27T11:09:27Z</dcterms:modified>
  <cp:category/>
  <cp:version/>
  <cp:contentType/>
  <cp:contentStatus/>
</cp:coreProperties>
</file>