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<sst xmlns="http://schemas.openxmlformats.org/spreadsheetml/2006/main" count="89" uniqueCount="86">
  <si>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</si>
  <si>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</si>
  <si>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</si>
  <si>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</si>
  <si>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</si>
  <si>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</si>
  <si>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</si>
  <si>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</si>
  <si>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</si>
  <si>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</si>
  <si>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</si>
  <si>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</si>
  <si>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</si>
  <si>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</si>
  <si>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</si>
  <si>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</si>
  <si>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</si>
  <si>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</si>
  <si>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</si>
  <si>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</si>
  <si>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</si>
  <si>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</si>
  <si>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</si>
  <si>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</si>
  <si>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</si>
  <si>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</si>
  <si>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</si>
  <si>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</si>
  <si>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</si>
  <si>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</si>
  <si>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</si>
  <si>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</si>
  <si>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</si>
  <si>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</si>
  <si>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</si>
  <si>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</si>
  <si>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</si>
  <si>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</si>
  <si>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</si>
  <si>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</si>
  <si>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</si>
  <si>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</si>
  <si>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</si>
  <si>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</si>
  <si>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</si>
  <si>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</si>
  <si>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</si>
  <si>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</si>
  <si>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</si>
  <si>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</si>
  <si>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</si>
  <si>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</si>
  <si>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</si>
  <si>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</si>
  <si>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</si>
  <si>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</si>
  <si>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</si>
  <si>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</si>
  <si>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</si>
  <si>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</si>
  <si>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</si>
  <si>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</si>
  <si>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</si>
  <si>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</si>
  <si>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</si>
  <si>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</si>
  <si>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</si>
  <si>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</si>
  <si>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</si>
  <si>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</si>
  <si>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</si>
  <si>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</si>
  <si>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</si>
  <si>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</si>
  <si>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</si>
  <si>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</si>
  <si>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</si>
  <si>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</si>
  <si>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</si>
  <si>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</si>
  <si>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</si>
  <si>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</si>
  <si>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</si>
  <si>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</si>
  <si>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18/02/24 - VENCIMENTO 23/02/24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</si>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</sst>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159923</v>
      </c>
      <c r="C7" s="9">
        <f t="shared" si="0"/>
        <v>98932</v>
      </c>
      <c r="D7" s="9">
        <f t="shared" si="0"/>
        <v>98885</v>
      </c>
      <c r="E7" s="9">
        <f t="shared" si="0"/>
        <v>27926</v>
      </c>
      <c r="F7" s="9">
        <f t="shared" si="0"/>
        <v>86884</v>
      </c>
      <c r="G7" s="9">
        <f t="shared" si="0"/>
        <v>145199</v>
      </c>
      <c r="H7" s="9">
        <f t="shared" si="0"/>
        <v>18896</v>
      </c>
      <c r="I7" s="9">
        <f t="shared" si="0"/>
        <v>101796</v>
      </c>
      <c r="J7" s="9">
        <f t="shared" si="0"/>
        <v>91034</v>
      </c>
      <c r="K7" s="9">
        <f t="shared" si="0"/>
        <v>145446</v>
      </c>
      <c r="L7" s="9">
        <f t="shared" si="0"/>
        <v>105413</v>
      </c>
      <c r="M7" s="9">
        <f t="shared" si="0"/>
        <v>52695</v>
      </c>
      <c r="N7" s="9">
        <f t="shared" si="0"/>
        <v>27291</v>
      </c>
      <c r="O7" s="9">
        <f t="shared" si="0"/>
        <v>1160320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159923</v>
      </c>
      <c r="C11" s="13">
        <v>98932</v>
      </c>
      <c r="D11" s="13">
        <v>98885</v>
      </c>
      <c r="E11" s="13">
        <v>27926</v>
      </c>
      <c r="F11" s="13">
        <v>86884</v>
      </c>
      <c r="G11" s="13">
        <v>145199</v>
      </c>
      <c r="H11" s="13">
        <v>18896</v>
      </c>
      <c r="I11" s="13">
        <v>101796</v>
      </c>
      <c r="J11" s="13">
        <v>91034</v>
      </c>
      <c r="K11" s="13">
        <v>145446</v>
      </c>
      <c r="L11" s="13">
        <v>105413</v>
      </c>
      <c r="M11" s="13">
        <v>52695</v>
      </c>
      <c r="N11" s="13">
        <v>27291</v>
      </c>
      <c r="O11" s="11">
        <f>SUM(B11:N11)</f>
        <v>1160320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10764</v>
      </c>
      <c r="C12" s="13">
        <v>8146</v>
      </c>
      <c r="D12" s="13">
        <v>7429</v>
      </c>
      <c r="E12" s="13">
        <v>2719</v>
      </c>
      <c r="F12" s="13">
        <v>7417</v>
      </c>
      <c r="G12" s="13">
        <v>12982</v>
      </c>
      <c r="H12" s="13">
        <v>1843</v>
      </c>
      <c r="I12" s="13">
        <v>8471</v>
      </c>
      <c r="J12" s="13">
        <v>7246</v>
      </c>
      <c r="K12" s="13">
        <v>9086</v>
      </c>
      <c r="L12" s="13">
        <v>6772</v>
      </c>
      <c r="M12" s="13">
        <v>2581</v>
      </c>
      <c r="N12" s="13">
        <v>1027</v>
      </c>
      <c r="O12" s="11">
        <f>SUM(B12:N12)</f>
        <v>86483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149159</v>
      </c>
      <c r="C13" s="15">
        <f t="shared" si="2"/>
        <v>90786</v>
      </c>
      <c r="D13" s="15">
        <f t="shared" si="2"/>
        <v>91456</v>
      </c>
      <c r="E13" s="15">
        <f t="shared" si="2"/>
        <v>25207</v>
      </c>
      <c r="F13" s="15">
        <f t="shared" si="2"/>
        <v>79467</v>
      </c>
      <c r="G13" s="15">
        <f t="shared" si="2"/>
        <v>132217</v>
      </c>
      <c r="H13" s="15">
        <f t="shared" si="2"/>
        <v>17053</v>
      </c>
      <c r="I13" s="15">
        <f t="shared" si="2"/>
        <v>93325</v>
      </c>
      <c r="J13" s="15">
        <f t="shared" si="2"/>
        <v>83788</v>
      </c>
      <c r="K13" s="15">
        <f t="shared" si="2"/>
        <v>136360</v>
      </c>
      <c r="L13" s="15">
        <f t="shared" si="2"/>
        <v>98641</v>
      </c>
      <c r="M13" s="15">
        <f t="shared" si="2"/>
        <v>50114</v>
      </c>
      <c r="N13" s="15">
        <f t="shared" si="2"/>
        <v>26264</v>
      </c>
      <c r="O13" s="11">
        <f>SUM(B13:N13)</f>
        <v>1073837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1.199423378034925</v>
      </c>
      <c r="C18" s="19">
        <v>1.320628657243133</v>
      </c>
      <c r="D18" s="19">
        <v>1.415071496246535</v>
      </c>
      <c r="E18" s="19">
        <v>0.846532075447112</v>
      </c>
      <c r="F18" s="19">
        <v>1.389614569678499</v>
      </c>
      <c r="G18" s="19">
        <v>1.393222699859715</v>
      </c>
      <c r="H18" s="19">
        <v>1.446465838774497</v>
      </c>
      <c r="I18" s="19">
        <v>1.154724387423393</v>
      </c>
      <c r="J18" s="19">
        <v>1.269877780508493</v>
      </c>
      <c r="K18" s="19">
        <v>1.212662850298305</v>
      </c>
      <c r="L18" s="19">
        <v>1.254367971885106</v>
      </c>
      <c r="M18" s="19">
        <v>1.186293184102587</v>
      </c>
      <c r="N18" s="19">
        <v>1.050727889338568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658618.84</v>
      </c>
      <c r="C20" s="24">
        <f aca="true" t="shared" si="3" ref="C20:O20">SUM(C21:C31)</f>
        <v>447791.96</v>
      </c>
      <c r="D20" s="24">
        <f t="shared" si="3"/>
        <v>412262.23</v>
      </c>
      <c r="E20" s="24">
        <f t="shared" si="3"/>
        <v>125209.12</v>
      </c>
      <c r="F20" s="24">
        <f t="shared" si="3"/>
        <v>423758</v>
      </c>
      <c r="G20" s="24">
        <f t="shared" si="3"/>
        <v>590678.2300000001</v>
      </c>
      <c r="H20" s="24">
        <f t="shared" si="3"/>
        <v>124063.48000000001</v>
      </c>
      <c r="I20" s="24">
        <f t="shared" si="3"/>
        <v>424277.07999999996</v>
      </c>
      <c r="J20" s="24">
        <f t="shared" si="3"/>
        <v>397003.02</v>
      </c>
      <c r="K20" s="24">
        <f t="shared" si="3"/>
        <v>621623.79</v>
      </c>
      <c r="L20" s="24">
        <f t="shared" si="3"/>
        <v>534953.1199999999</v>
      </c>
      <c r="M20" s="24">
        <f t="shared" si="3"/>
        <v>283365.14999999997</v>
      </c>
      <c r="N20" s="24">
        <f t="shared" si="3"/>
        <v>116055.45000000001</v>
      </c>
      <c r="O20" s="24">
        <f t="shared" si="3"/>
        <v>5159659.470000002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472092.7</v>
      </c>
      <c r="C21" s="28">
        <f aca="true" t="shared" si="4" ref="C21:N21">ROUND((C15+C16)*C7,2)</f>
        <v>301703.03</v>
      </c>
      <c r="D21" s="28">
        <f t="shared" si="4"/>
        <v>264467.93</v>
      </c>
      <c r="E21" s="28">
        <f t="shared" si="4"/>
        <v>127593.89</v>
      </c>
      <c r="F21" s="28">
        <f t="shared" si="4"/>
        <v>269331.71</v>
      </c>
      <c r="G21" s="28">
        <f t="shared" si="4"/>
        <v>370344.57</v>
      </c>
      <c r="H21" s="28">
        <f t="shared" si="4"/>
        <v>64711.24</v>
      </c>
      <c r="I21" s="28">
        <f t="shared" si="4"/>
        <v>308248.47</v>
      </c>
      <c r="J21" s="28">
        <f t="shared" si="4"/>
        <v>277262.25</v>
      </c>
      <c r="K21" s="28">
        <f t="shared" si="4"/>
        <v>418724.49</v>
      </c>
      <c r="L21" s="28">
        <f t="shared" si="4"/>
        <v>345543.81</v>
      </c>
      <c r="M21" s="28">
        <f t="shared" si="4"/>
        <v>199318.84</v>
      </c>
      <c r="N21" s="28">
        <f t="shared" si="4"/>
        <v>93245.16</v>
      </c>
      <c r="O21" s="28">
        <f aca="true" t="shared" si="5" ref="O21:O29">SUM(B21:N21)</f>
        <v>3512588.0900000003</v>
      </c>
    </row>
    <row r="22" spans="1:23" ht="18.75" customHeight="1">
      <c r="A22" s="26" t="s">
        <v>33</v>
      </c>
      <c r="B22" s="28">
        <f>IF(B18&lt;&gt;0,ROUND((B18-1)*B21,2),0)</f>
        <v>94146.32</v>
      </c>
      <c r="C22" s="28">
        <f aca="true" t="shared" si="6" ref="C22:N22">IF(C18&lt;&gt;0,ROUND((C18-1)*C21,2),0)</f>
        <v>96734.64</v>
      </c>
      <c r="D22" s="28">
        <f t="shared" si="6"/>
        <v>109773.1</v>
      </c>
      <c r="E22" s="28">
        <f t="shared" si="6"/>
        <v>-19581.57</v>
      </c>
      <c r="F22" s="28">
        <f t="shared" si="6"/>
        <v>104935.56</v>
      </c>
      <c r="G22" s="28">
        <f t="shared" si="6"/>
        <v>145627.89</v>
      </c>
      <c r="H22" s="28">
        <f t="shared" si="6"/>
        <v>28891.36</v>
      </c>
      <c r="I22" s="28">
        <f t="shared" si="6"/>
        <v>47693.56</v>
      </c>
      <c r="J22" s="28">
        <f t="shared" si="6"/>
        <v>74826.92</v>
      </c>
      <c r="K22" s="28">
        <f t="shared" si="6"/>
        <v>89047.14</v>
      </c>
      <c r="L22" s="28">
        <f t="shared" si="6"/>
        <v>87895.28</v>
      </c>
      <c r="M22" s="28">
        <f t="shared" si="6"/>
        <v>37131.74</v>
      </c>
      <c r="N22" s="28">
        <f t="shared" si="6"/>
        <v>4730.13</v>
      </c>
      <c r="O22" s="28">
        <f t="shared" si="5"/>
        <v>901852.0700000002</v>
      </c>
      <c r="W22" s="51"/>
    </row>
    <row r="23" spans="1:15" ht="18.75" customHeight="1">
      <c r="A23" s="26" t="s">
        <v>34</v>
      </c>
      <c r="B23" s="28">
        <v>27769.99</v>
      </c>
      <c r="C23" s="28">
        <v>20519.93</v>
      </c>
      <c r="D23" s="28">
        <v>17532.29</v>
      </c>
      <c r="E23" s="28">
        <v>5980.2</v>
      </c>
      <c r="F23" s="28">
        <v>19311.28</v>
      </c>
      <c r="G23" s="28">
        <v>28576.27</v>
      </c>
      <c r="H23" s="28">
        <v>4178.77</v>
      </c>
      <c r="I23" s="28">
        <v>21649.24</v>
      </c>
      <c r="J23" s="28">
        <v>15376.25</v>
      </c>
      <c r="K23" s="28">
        <v>31984.27</v>
      </c>
      <c r="L23" s="28">
        <v>24794.56</v>
      </c>
      <c r="M23" s="28">
        <v>14866.89</v>
      </c>
      <c r="N23" s="28">
        <v>7103.79</v>
      </c>
      <c r="O23" s="28">
        <f t="shared" si="5"/>
        <v>239643.73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1318.58</v>
      </c>
      <c r="C26" s="28">
        <v>931.45</v>
      </c>
      <c r="D26" s="28">
        <v>867.41</v>
      </c>
      <c r="E26" s="28">
        <v>256.15</v>
      </c>
      <c r="F26" s="28">
        <v>873.23</v>
      </c>
      <c r="G26" s="28">
        <v>1205.06</v>
      </c>
      <c r="H26" s="28">
        <v>221.22</v>
      </c>
      <c r="I26" s="28">
        <v>841.21</v>
      </c>
      <c r="J26" s="28">
        <v>815.02</v>
      </c>
      <c r="K26" s="28">
        <v>1274.92</v>
      </c>
      <c r="L26" s="28">
        <v>1085.72</v>
      </c>
      <c r="M26" s="28">
        <v>558.87</v>
      </c>
      <c r="N26" s="28">
        <v>241.56</v>
      </c>
      <c r="O26" s="28">
        <f t="shared" si="5"/>
        <v>10490.4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36562.83</v>
      </c>
      <c r="L30" s="28">
        <v>31923.32</v>
      </c>
      <c r="M30" s="28">
        <v>0</v>
      </c>
      <c r="N30" s="28">
        <v>0</v>
      </c>
      <c r="O30" s="28">
        <f>SUM(B30:N30)</f>
        <v>68486.15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-441000</v>
      </c>
      <c r="C32" s="28">
        <f aca="true" t="shared" si="7" ref="C32:O32">+C33+C35+C48+C49+C50+C55-C56</f>
        <v>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-405000</v>
      </c>
      <c r="L32" s="28">
        <f t="shared" si="7"/>
        <v>-369000</v>
      </c>
      <c r="M32" s="28">
        <f t="shared" si="7"/>
        <v>0</v>
      </c>
      <c r="N32" s="28">
        <f t="shared" si="7"/>
        <v>0</v>
      </c>
      <c r="O32" s="28">
        <f t="shared" si="7"/>
        <v>-1215000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-1215000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-1215000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217618.83999999997</v>
      </c>
      <c r="C54" s="34">
        <f aca="true" t="shared" si="13" ref="C54:N54">+C20+C32</f>
        <v>447791.96</v>
      </c>
      <c r="D54" s="34">
        <f t="shared" si="13"/>
        <v>412262.23</v>
      </c>
      <c r="E54" s="34">
        <f t="shared" si="13"/>
        <v>125209.12</v>
      </c>
      <c r="F54" s="34">
        <f t="shared" si="13"/>
        <v>423758</v>
      </c>
      <c r="G54" s="34">
        <f t="shared" si="13"/>
        <v>590678.2300000001</v>
      </c>
      <c r="H54" s="34">
        <f t="shared" si="13"/>
        <v>124063.48000000001</v>
      </c>
      <c r="I54" s="34">
        <f t="shared" si="13"/>
        <v>424277.07999999996</v>
      </c>
      <c r="J54" s="34">
        <f t="shared" si="13"/>
        <v>397003.02</v>
      </c>
      <c r="K54" s="34">
        <f t="shared" si="13"/>
        <v>216623.79000000004</v>
      </c>
      <c r="L54" s="34">
        <f t="shared" si="13"/>
        <v>165953.11999999988</v>
      </c>
      <c r="M54" s="34">
        <f t="shared" si="13"/>
        <v>283365.14999999997</v>
      </c>
      <c r="N54" s="34">
        <f t="shared" si="13"/>
        <v>116055.45000000001</v>
      </c>
      <c r="O54" s="34">
        <f>SUM(B54:N54)</f>
        <v>3944659.47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217618.84</v>
      </c>
      <c r="C60" s="42">
        <f t="shared" si="14"/>
        <v>447791.95999999996</v>
      </c>
      <c r="D60" s="42">
        <f t="shared" si="14"/>
        <v>412262.23</v>
      </c>
      <c r="E60" s="42">
        <f t="shared" si="14"/>
        <v>125209.12</v>
      </c>
      <c r="F60" s="42">
        <f t="shared" si="14"/>
        <v>423758</v>
      </c>
      <c r="G60" s="42">
        <f t="shared" si="14"/>
        <v>590678.23</v>
      </c>
      <c r="H60" s="42">
        <f t="shared" si="14"/>
        <v>124063.48</v>
      </c>
      <c r="I60" s="42">
        <f t="shared" si="14"/>
        <v>424277.07</v>
      </c>
      <c r="J60" s="42">
        <f t="shared" si="14"/>
        <v>397003.03</v>
      </c>
      <c r="K60" s="42">
        <f t="shared" si="14"/>
        <v>216623.79</v>
      </c>
      <c r="L60" s="42">
        <f t="shared" si="14"/>
        <v>165953.12</v>
      </c>
      <c r="M60" s="42">
        <f t="shared" si="14"/>
        <v>283365.15</v>
      </c>
      <c r="N60" s="42">
        <f t="shared" si="14"/>
        <v>116055.45</v>
      </c>
      <c r="O60" s="34">
        <f t="shared" si="14"/>
        <v>3944659.47</v>
      </c>
      <c r="Q60"/>
    </row>
    <row r="61" spans="1:18" ht="18.75" customHeight="1">
      <c r="A61" s="26" t="s">
        <v>54</v>
      </c>
      <c r="B61" s="42">
        <v>188078.77</v>
      </c>
      <c r="C61" s="42">
        <v>324588.98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512667.75</v>
      </c>
      <c r="P61"/>
      <c r="Q61"/>
      <c r="R61" s="41"/>
    </row>
    <row r="62" spans="1:16" ht="18.75" customHeight="1">
      <c r="A62" s="26" t="s">
        <v>55</v>
      </c>
      <c r="B62" s="42">
        <v>29540.07</v>
      </c>
      <c r="C62" s="42">
        <v>123202.98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152743.05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412262.23</v>
      </c>
      <c r="E63" s="43">
        <v>0</v>
      </c>
      <c r="F63" s="43">
        <v>0</v>
      </c>
      <c r="G63" s="43">
        <v>0</v>
      </c>
      <c r="H63" s="42">
        <v>124063.48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536325.71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125209.12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125209.12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423758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423758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590678.23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590678.23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424277.07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424277.07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397003.03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397003.03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216623.79</v>
      </c>
      <c r="L69" s="29">
        <v>165953.12</v>
      </c>
      <c r="M69" s="43">
        <v>0</v>
      </c>
      <c r="N69" s="43">
        <v>0</v>
      </c>
      <c r="O69" s="34">
        <f t="shared" si="15"/>
        <v>382576.91000000003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283365.15</v>
      </c>
      <c r="N70" s="43">
        <v>0</v>
      </c>
      <c r="O70" s="34">
        <f t="shared" si="15"/>
        <v>283365.15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116055.45</v>
      </c>
      <c r="O71" s="46">
        <f t="shared" si="15"/>
        <v>116055.45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2024-02-23T12:36:09Z</dcterms:modified>
  <cp:category/>
  <cp:version/>
  <cp:contentType/>
  <cp:contentStatus/>
</cp:coreProperties>
</file>