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<sst xmlns="http://schemas.openxmlformats.org/spreadsheetml/2006/main" count="90" uniqueCount="87">
  <si>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</si>
  <si>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</si>
  <si>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</si>
  <si>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</si>
  <si>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</si>
  <si>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</si>
  <si>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</si>
  <si>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</si>
  <si>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</si>
  <si>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</si>
  <si>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</si>
  <si>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</si>
  <si>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</si>
  <si>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</si>
  <si>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</si>
  <si>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</si>
  <si>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</si>
  <si>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</si>
  <si>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</si>
  <si>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</si>
  <si>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</si>
  <si>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</si>
  <si>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</si>
  <si>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</si>
  <si>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</si>
  <si>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</si>
  <si>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</si>
  <si>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</si>
  <si>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</si>
  <si>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</si>
  <si>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</si>
  <si>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</si>
  <si>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</si>
  <si>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</si>
  <si>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</si>
  <si>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</si>
  <si>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</si>
  <si>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</si>
  <si>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</si>
  <si>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</si>
  <si>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</si>
  <si>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</si>
  <si>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</si>
  <si>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</si>
  <si>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</si>
  <si>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</si>
  <si>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</si>
  <si>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</si>
  <si>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</si>
  <si>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</si>
  <si>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</si>
  <si>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</si>
  <si>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</si>
  <si>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</si>
  <si>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</si>
  <si>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</si>
  <si>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</si>
  <si>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</si>
  <si>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</si>
  <si>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</si>
  <si>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</si>
  <si>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</si>
  <si>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</si>
  <si>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</si>
  <si>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</si>
  <si>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</si>
  <si>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</si>
  <si>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</si>
  <si>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</si>
  <si>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</si>
  <si>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</si>
  <si>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</si>
  <si>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</si>
  <si>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</si>
  <si>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</si>
  <si>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</si>
  <si>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</si>
  <si>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</si>
  <si>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</si>
  <si>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</si>
  <si>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</si>
  <si>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</si>
  <si>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</si>
  <si>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15/02/24 - VENCIMENTO 22/02/24</t>
  </si>
  <si>
    <t>5.0. Remuneração Veículos Elétricos</t>
  </si>
  <si>
    <t>5.4. Revisão de Remuneração pelo Serviço Atende (1)</t>
  </si>
  <si>
    <t xml:space="preserve">          (1) Revisão remuneração serviço atende referente às glosas de veículos e horas extras, jan/24.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</si>
</sst>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5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374137</v>
      </c>
      <c r="C7" s="9">
        <f t="shared" si="0"/>
        <v>253099</v>
      </c>
      <c r="D7" s="9">
        <f t="shared" si="0"/>
        <v>238332</v>
      </c>
      <c r="E7" s="9">
        <f t="shared" si="0"/>
        <v>68957</v>
      </c>
      <c r="F7" s="9">
        <f t="shared" si="0"/>
        <v>219482</v>
      </c>
      <c r="G7" s="9">
        <f t="shared" si="0"/>
        <v>371748</v>
      </c>
      <c r="H7" s="9">
        <f t="shared" si="0"/>
        <v>48887</v>
      </c>
      <c r="I7" s="9">
        <f t="shared" si="0"/>
        <v>293025</v>
      </c>
      <c r="J7" s="9">
        <f t="shared" si="0"/>
        <v>214469</v>
      </c>
      <c r="K7" s="9">
        <f t="shared" si="0"/>
        <v>332239</v>
      </c>
      <c r="L7" s="9">
        <f t="shared" si="0"/>
        <v>252123</v>
      </c>
      <c r="M7" s="9">
        <f t="shared" si="0"/>
        <v>133395</v>
      </c>
      <c r="N7" s="9">
        <f t="shared" si="0"/>
        <v>84271</v>
      </c>
      <c r="O7" s="9">
        <f t="shared" si="0"/>
        <v>2884164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9606</v>
      </c>
      <c r="C8" s="11">
        <f t="shared" si="1"/>
        <v>9814</v>
      </c>
      <c r="D8" s="11">
        <f t="shared" si="1"/>
        <v>5626</v>
      </c>
      <c r="E8" s="11">
        <f t="shared" si="1"/>
        <v>2171</v>
      </c>
      <c r="F8" s="11">
        <f t="shared" si="1"/>
        <v>6171</v>
      </c>
      <c r="G8" s="11">
        <f t="shared" si="1"/>
        <v>12716</v>
      </c>
      <c r="H8" s="11">
        <f t="shared" si="1"/>
        <v>1894</v>
      </c>
      <c r="I8" s="11">
        <f t="shared" si="1"/>
        <v>14335</v>
      </c>
      <c r="J8" s="11">
        <f t="shared" si="1"/>
        <v>8013</v>
      </c>
      <c r="K8" s="11">
        <f t="shared" si="1"/>
        <v>5414</v>
      </c>
      <c r="L8" s="11">
        <f t="shared" si="1"/>
        <v>3640</v>
      </c>
      <c r="M8" s="11">
        <f t="shared" si="1"/>
        <v>5584</v>
      </c>
      <c r="N8" s="11">
        <f t="shared" si="1"/>
        <v>3618</v>
      </c>
      <c r="O8" s="11">
        <f t="shared" si="1"/>
        <v>88602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9606</v>
      </c>
      <c r="C9" s="11">
        <v>9814</v>
      </c>
      <c r="D9" s="11">
        <v>5626</v>
      </c>
      <c r="E9" s="11">
        <v>2171</v>
      </c>
      <c r="F9" s="11">
        <v>6171</v>
      </c>
      <c r="G9" s="11">
        <v>12716</v>
      </c>
      <c r="H9" s="11">
        <v>1894</v>
      </c>
      <c r="I9" s="11">
        <v>14335</v>
      </c>
      <c r="J9" s="11">
        <v>8013</v>
      </c>
      <c r="K9" s="11">
        <v>5414</v>
      </c>
      <c r="L9" s="11">
        <v>3638</v>
      </c>
      <c r="M9" s="11">
        <v>5584</v>
      </c>
      <c r="N9" s="11">
        <v>3606</v>
      </c>
      <c r="O9" s="11">
        <f>SUM(B9:N9)</f>
        <v>88588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</v>
      </c>
      <c r="M10" s="13">
        <v>0</v>
      </c>
      <c r="N10" s="13">
        <v>12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364531</v>
      </c>
      <c r="C11" s="13">
        <v>243285</v>
      </c>
      <c r="D11" s="13">
        <v>232706</v>
      </c>
      <c r="E11" s="13">
        <v>66786</v>
      </c>
      <c r="F11" s="13">
        <v>213311</v>
      </c>
      <c r="G11" s="13">
        <v>359032</v>
      </c>
      <c r="H11" s="13">
        <v>46993</v>
      </c>
      <c r="I11" s="13">
        <v>278690</v>
      </c>
      <c r="J11" s="13">
        <v>206456</v>
      </c>
      <c r="K11" s="13">
        <v>326825</v>
      </c>
      <c r="L11" s="13">
        <v>248483</v>
      </c>
      <c r="M11" s="13">
        <v>127811</v>
      </c>
      <c r="N11" s="13">
        <v>80653</v>
      </c>
      <c r="O11" s="11">
        <f>SUM(B11:N11)</f>
        <v>2795562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26329</v>
      </c>
      <c r="C12" s="13">
        <v>22790</v>
      </c>
      <c r="D12" s="13">
        <v>18306</v>
      </c>
      <c r="E12" s="13">
        <v>7829</v>
      </c>
      <c r="F12" s="13">
        <v>20224</v>
      </c>
      <c r="G12" s="13">
        <v>36114</v>
      </c>
      <c r="H12" s="13">
        <v>5148</v>
      </c>
      <c r="I12" s="13">
        <v>27802</v>
      </c>
      <c r="J12" s="13">
        <v>18338</v>
      </c>
      <c r="K12" s="13">
        <v>23485</v>
      </c>
      <c r="L12" s="13">
        <v>17515</v>
      </c>
      <c r="M12" s="13">
        <v>6880</v>
      </c>
      <c r="N12" s="13">
        <v>3565</v>
      </c>
      <c r="O12" s="11">
        <f>SUM(B12:N12)</f>
        <v>234325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338202</v>
      </c>
      <c r="C13" s="15">
        <f t="shared" si="2"/>
        <v>220495</v>
      </c>
      <c r="D13" s="15">
        <f t="shared" si="2"/>
        <v>214400</v>
      </c>
      <c r="E13" s="15">
        <f t="shared" si="2"/>
        <v>58957</v>
      </c>
      <c r="F13" s="15">
        <f t="shared" si="2"/>
        <v>193087</v>
      </c>
      <c r="G13" s="15">
        <f t="shared" si="2"/>
        <v>322918</v>
      </c>
      <c r="H13" s="15">
        <f t="shared" si="2"/>
        <v>41845</v>
      </c>
      <c r="I13" s="15">
        <f t="shared" si="2"/>
        <v>250888</v>
      </c>
      <c r="J13" s="15">
        <f t="shared" si="2"/>
        <v>188118</v>
      </c>
      <c r="K13" s="15">
        <f t="shared" si="2"/>
        <v>303340</v>
      </c>
      <c r="L13" s="15">
        <f t="shared" si="2"/>
        <v>230968</v>
      </c>
      <c r="M13" s="15">
        <f t="shared" si="2"/>
        <v>120931</v>
      </c>
      <c r="N13" s="15">
        <f t="shared" si="2"/>
        <v>77088</v>
      </c>
      <c r="O13" s="11">
        <f>SUM(B13:N13)</f>
        <v>2561237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1.211479474772186</v>
      </c>
      <c r="C18" s="19">
        <v>1.268095032326455</v>
      </c>
      <c r="D18" s="19">
        <v>1.384489778673163</v>
      </c>
      <c r="E18" s="19">
        <v>0.846679151162005</v>
      </c>
      <c r="F18" s="19">
        <v>1.364730838245018</v>
      </c>
      <c r="G18" s="19">
        <v>1.388263796326869</v>
      </c>
      <c r="H18" s="19">
        <v>1.495414081106383</v>
      </c>
      <c r="I18" s="19">
        <v>1.116640434524506</v>
      </c>
      <c r="J18" s="19">
        <v>1.34447058705237</v>
      </c>
      <c r="K18" s="19">
        <v>1.157444967807758</v>
      </c>
      <c r="L18" s="19">
        <v>1.257254133647353</v>
      </c>
      <c r="M18" s="19">
        <v>1.179451663919253</v>
      </c>
      <c r="N18" s="19">
        <v>1.066276571702935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SUM(B21:B31)</f>
        <v>1467072.07</v>
      </c>
      <c r="C20" s="24">
        <f aca="true" t="shared" si="3" ref="C20:O20">SUM(C21:C31)</f>
        <v>1051311.68</v>
      </c>
      <c r="D20" s="24">
        <f t="shared" si="3"/>
        <v>935146.69</v>
      </c>
      <c r="E20" s="24">
        <f t="shared" si="3"/>
        <v>289902.48</v>
      </c>
      <c r="F20" s="24">
        <f t="shared" si="3"/>
        <v>1000290.05</v>
      </c>
      <c r="G20" s="24">
        <f t="shared" si="3"/>
        <v>1425687.1799999997</v>
      </c>
      <c r="H20" s="24">
        <f t="shared" si="3"/>
        <v>285198.77999999997</v>
      </c>
      <c r="I20" s="24">
        <f t="shared" si="3"/>
        <v>1083445.1600000001</v>
      </c>
      <c r="J20" s="24">
        <f t="shared" si="3"/>
        <v>946201.8200000001</v>
      </c>
      <c r="K20" s="24">
        <f t="shared" si="3"/>
        <v>1241496.2000000002</v>
      </c>
      <c r="L20" s="24">
        <f t="shared" si="3"/>
        <v>1169549.5800000003</v>
      </c>
      <c r="M20" s="24">
        <f t="shared" si="3"/>
        <v>651517.77</v>
      </c>
      <c r="N20" s="24">
        <f t="shared" si="3"/>
        <v>334295.76</v>
      </c>
      <c r="O20" s="24">
        <f t="shared" si="3"/>
        <v>11881115.22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1104452.42</v>
      </c>
      <c r="C21" s="28">
        <f aca="true" t="shared" si="4" ref="C21:N21">ROUND((C15+C16)*C7,2)</f>
        <v>771850.71</v>
      </c>
      <c r="D21" s="28">
        <f t="shared" si="4"/>
        <v>637418.93</v>
      </c>
      <c r="E21" s="28">
        <f t="shared" si="4"/>
        <v>315064.53</v>
      </c>
      <c r="F21" s="28">
        <f t="shared" si="4"/>
        <v>680372.25</v>
      </c>
      <c r="G21" s="28">
        <f t="shared" si="4"/>
        <v>948180.45</v>
      </c>
      <c r="H21" s="28">
        <f t="shared" si="4"/>
        <v>167418.42</v>
      </c>
      <c r="I21" s="28">
        <f t="shared" si="4"/>
        <v>887309</v>
      </c>
      <c r="J21" s="28">
        <f t="shared" si="4"/>
        <v>653208.23</v>
      </c>
      <c r="K21" s="28">
        <f t="shared" si="4"/>
        <v>956482.86</v>
      </c>
      <c r="L21" s="28">
        <f t="shared" si="4"/>
        <v>826459.19</v>
      </c>
      <c r="M21" s="28">
        <f t="shared" si="4"/>
        <v>504566.59</v>
      </c>
      <c r="N21" s="28">
        <f t="shared" si="4"/>
        <v>287928.73</v>
      </c>
      <c r="O21" s="28">
        <f aca="true" t="shared" si="5" ref="O21:O29">SUM(B21:N21)</f>
        <v>8740712.31</v>
      </c>
    </row>
    <row r="22" spans="1:23" ht="18.75" customHeight="1">
      <c r="A22" s="26" t="s">
        <v>33</v>
      </c>
      <c r="B22" s="28">
        <f>IF(B18&lt;&gt;0,ROUND((B18-1)*B21,2),0)</f>
        <v>233569.02</v>
      </c>
      <c r="C22" s="28">
        <f aca="true" t="shared" si="6" ref="C22:N22">IF(C18&lt;&gt;0,ROUND((C18-1)*C21,2),0)</f>
        <v>206929.34</v>
      </c>
      <c r="D22" s="28">
        <f t="shared" si="6"/>
        <v>245081.06</v>
      </c>
      <c r="E22" s="28">
        <f t="shared" si="6"/>
        <v>-48305.96</v>
      </c>
      <c r="F22" s="28">
        <f t="shared" si="6"/>
        <v>248152.74</v>
      </c>
      <c r="G22" s="28">
        <f t="shared" si="6"/>
        <v>368144.14</v>
      </c>
      <c r="H22" s="28">
        <f t="shared" si="6"/>
        <v>82941.44</v>
      </c>
      <c r="I22" s="28">
        <f t="shared" si="6"/>
        <v>103496.11</v>
      </c>
      <c r="J22" s="28">
        <f t="shared" si="6"/>
        <v>225011.02</v>
      </c>
      <c r="K22" s="28">
        <f t="shared" si="6"/>
        <v>150593.41</v>
      </c>
      <c r="L22" s="28">
        <f t="shared" si="6"/>
        <v>212610.04</v>
      </c>
      <c r="M22" s="28">
        <f t="shared" si="6"/>
        <v>90545.31</v>
      </c>
      <c r="N22" s="28">
        <f t="shared" si="6"/>
        <v>19082.93</v>
      </c>
      <c r="O22" s="28">
        <f t="shared" si="5"/>
        <v>2137850.6</v>
      </c>
      <c r="W22" s="51"/>
    </row>
    <row r="23" spans="1:15" ht="18.75" customHeight="1">
      <c r="A23" s="26" t="s">
        <v>34</v>
      </c>
      <c r="B23" s="28">
        <v>64545.59</v>
      </c>
      <c r="C23" s="28">
        <v>43743.85</v>
      </c>
      <c r="D23" s="28">
        <v>32233.47</v>
      </c>
      <c r="E23" s="28">
        <v>11941.87</v>
      </c>
      <c r="F23" s="28">
        <v>41620.54</v>
      </c>
      <c r="G23" s="28">
        <v>63244.73</v>
      </c>
      <c r="H23" s="28">
        <v>8553.9</v>
      </c>
      <c r="I23" s="28">
        <v>45896.02</v>
      </c>
      <c r="J23" s="28">
        <v>38468.26</v>
      </c>
      <c r="K23" s="28">
        <v>54198.54</v>
      </c>
      <c r="L23" s="28">
        <v>53919.11</v>
      </c>
      <c r="M23" s="28">
        <v>24381.48</v>
      </c>
      <c r="N23" s="28">
        <v>16261.14</v>
      </c>
      <c r="O23" s="28">
        <f t="shared" si="5"/>
        <v>499008.5</v>
      </c>
    </row>
    <row r="24" spans="1:15" ht="18.75" customHeight="1">
      <c r="A24" s="26" t="s">
        <v>35</v>
      </c>
      <c r="B24" s="28">
        <v>3784.24</v>
      </c>
      <c r="C24" s="28">
        <v>3784.24</v>
      </c>
      <c r="D24" s="28">
        <v>1892.12</v>
      </c>
      <c r="E24" s="28">
        <v>1892.12</v>
      </c>
      <c r="F24" s="28">
        <v>1892.12</v>
      </c>
      <c r="G24" s="28">
        <v>1892.12</v>
      </c>
      <c r="H24" s="28">
        <v>1892.12</v>
      </c>
      <c r="I24" s="28">
        <v>3784.24</v>
      </c>
      <c r="J24" s="28">
        <v>1892.12</v>
      </c>
      <c r="K24" s="28">
        <v>1892.12</v>
      </c>
      <c r="L24" s="28">
        <v>1892.12</v>
      </c>
      <c r="M24" s="28">
        <v>1892.12</v>
      </c>
      <c r="N24" s="28">
        <v>1892.12</v>
      </c>
      <c r="O24" s="28">
        <f t="shared" si="5"/>
        <v>30273.919999999987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1213.79</v>
      </c>
      <c r="C26" s="28">
        <v>884.87</v>
      </c>
      <c r="D26" s="28">
        <v>791.73</v>
      </c>
      <c r="E26" s="28">
        <v>241.59</v>
      </c>
      <c r="F26" s="28">
        <v>838.3</v>
      </c>
      <c r="G26" s="28">
        <v>1193.42</v>
      </c>
      <c r="H26" s="28">
        <v>224.13</v>
      </c>
      <c r="I26" s="28">
        <v>899.43</v>
      </c>
      <c r="J26" s="28">
        <v>791.73</v>
      </c>
      <c r="K26" s="28">
        <v>1033.32</v>
      </c>
      <c r="L26" s="28">
        <v>972.2</v>
      </c>
      <c r="M26" s="28">
        <v>535.58</v>
      </c>
      <c r="N26" s="28">
        <v>288.15</v>
      </c>
      <c r="O26" s="28">
        <f t="shared" si="5"/>
        <v>9908.24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1066.7</v>
      </c>
      <c r="C27" s="28">
        <v>794.17</v>
      </c>
      <c r="D27" s="28">
        <v>696.56</v>
      </c>
      <c r="E27" s="28">
        <v>212.75</v>
      </c>
      <c r="F27" s="28">
        <v>700.94</v>
      </c>
      <c r="G27" s="28">
        <v>944.27</v>
      </c>
      <c r="H27" s="28">
        <v>174.86</v>
      </c>
      <c r="I27" s="28">
        <v>738.84</v>
      </c>
      <c r="J27" s="28">
        <v>696.56</v>
      </c>
      <c r="K27" s="28">
        <v>919.52</v>
      </c>
      <c r="L27" s="28">
        <v>805.82</v>
      </c>
      <c r="M27" s="28">
        <v>454.66</v>
      </c>
      <c r="N27" s="28">
        <v>238.99</v>
      </c>
      <c r="O27" s="28">
        <f t="shared" si="5"/>
        <v>8444.64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497.51</v>
      </c>
      <c r="C28" s="28">
        <v>370.41</v>
      </c>
      <c r="D28" s="28">
        <v>324.88</v>
      </c>
      <c r="E28" s="28">
        <v>99.23</v>
      </c>
      <c r="F28" s="28">
        <v>326.91</v>
      </c>
      <c r="G28" s="28">
        <v>440.42</v>
      </c>
      <c r="H28" s="28">
        <v>81.56</v>
      </c>
      <c r="I28" s="28">
        <v>342.55</v>
      </c>
      <c r="J28" s="28">
        <v>329.63</v>
      </c>
      <c r="K28" s="28">
        <v>424.1</v>
      </c>
      <c r="L28" s="28">
        <v>375.85</v>
      </c>
      <c r="M28" s="28">
        <v>212.73</v>
      </c>
      <c r="N28" s="28">
        <v>111.46</v>
      </c>
      <c r="O28" s="28">
        <f t="shared" si="5"/>
        <v>3937.2400000000002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57942.8</v>
      </c>
      <c r="C29" s="28">
        <v>22954.09</v>
      </c>
      <c r="D29" s="28">
        <v>16707.94</v>
      </c>
      <c r="E29" s="28">
        <v>8756.35</v>
      </c>
      <c r="F29" s="28">
        <v>26386.25</v>
      </c>
      <c r="G29" s="28">
        <v>41647.63</v>
      </c>
      <c r="H29" s="28">
        <v>23912.35</v>
      </c>
      <c r="I29" s="28">
        <v>40978.97</v>
      </c>
      <c r="J29" s="28">
        <v>25804.27</v>
      </c>
      <c r="K29" s="28">
        <v>40794.4</v>
      </c>
      <c r="L29" s="28">
        <v>40636.64</v>
      </c>
      <c r="M29" s="28">
        <v>28929.3</v>
      </c>
      <c r="N29" s="28">
        <v>8492.24</v>
      </c>
      <c r="O29" s="28">
        <f t="shared" si="5"/>
        <v>383943.23000000004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35157.93</v>
      </c>
      <c r="L30" s="28">
        <v>31878.61</v>
      </c>
      <c r="M30" s="28">
        <v>0</v>
      </c>
      <c r="N30" s="28">
        <v>0</v>
      </c>
      <c r="O30" s="28">
        <f>SUM(B30:N30)</f>
        <v>67036.54000000001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19075.409999999996</v>
      </c>
      <c r="C32" s="28">
        <f aca="true" t="shared" si="7" ref="C32:O32">+C33+C35+C48+C49+C50+C55-C56</f>
        <v>-35804.009999999995</v>
      </c>
      <c r="D32" s="28">
        <f t="shared" si="7"/>
        <v>-35048.240000000005</v>
      </c>
      <c r="E32" s="28">
        <f t="shared" si="7"/>
        <v>-651.3899999999994</v>
      </c>
      <c r="F32" s="28">
        <f t="shared" si="7"/>
        <v>-610.4400000000023</v>
      </c>
      <c r="G32" s="28">
        <f t="shared" si="7"/>
        <v>-3607.480000000003</v>
      </c>
      <c r="H32" s="28">
        <f t="shared" si="7"/>
        <v>17336.83</v>
      </c>
      <c r="I32" s="28">
        <f t="shared" si="7"/>
        <v>-19331.82</v>
      </c>
      <c r="J32" s="28">
        <f t="shared" si="7"/>
        <v>-21055.559999999998</v>
      </c>
      <c r="K32" s="28">
        <f t="shared" si="7"/>
        <v>9779.489999999998</v>
      </c>
      <c r="L32" s="28">
        <f t="shared" si="7"/>
        <v>12682.86</v>
      </c>
      <c r="M32" s="28">
        <f t="shared" si="7"/>
        <v>-3935.1899999999987</v>
      </c>
      <c r="N32" s="28">
        <f t="shared" si="7"/>
        <v>-12510.02</v>
      </c>
      <c r="O32" s="28">
        <f t="shared" si="7"/>
        <v>-73679.55999999994</v>
      </c>
    </row>
    <row r="33" spans="1:15" ht="18.75" customHeight="1">
      <c r="A33" s="26" t="s">
        <v>38</v>
      </c>
      <c r="B33" s="29">
        <f>+B34</f>
        <v>-42266.4</v>
      </c>
      <c r="C33" s="29">
        <f>+C34</f>
        <v>-43181.6</v>
      </c>
      <c r="D33" s="29">
        <f aca="true" t="shared" si="8" ref="D33:O33">+D34</f>
        <v>-24754.4</v>
      </c>
      <c r="E33" s="29">
        <f t="shared" si="8"/>
        <v>-9552.4</v>
      </c>
      <c r="F33" s="29">
        <f t="shared" si="8"/>
        <v>-27152.4</v>
      </c>
      <c r="G33" s="29">
        <f t="shared" si="8"/>
        <v>-55950.4</v>
      </c>
      <c r="H33" s="29">
        <f t="shared" si="8"/>
        <v>-8333.6</v>
      </c>
      <c r="I33" s="29">
        <f t="shared" si="8"/>
        <v>-63074</v>
      </c>
      <c r="J33" s="29">
        <f t="shared" si="8"/>
        <v>-35257.2</v>
      </c>
      <c r="K33" s="29">
        <f t="shared" si="8"/>
        <v>-23821.6</v>
      </c>
      <c r="L33" s="29">
        <f t="shared" si="8"/>
        <v>-16007.2</v>
      </c>
      <c r="M33" s="29">
        <f t="shared" si="8"/>
        <v>-24569.6</v>
      </c>
      <c r="N33" s="29">
        <f t="shared" si="8"/>
        <v>-15866.4</v>
      </c>
      <c r="O33" s="29">
        <f t="shared" si="8"/>
        <v>-389787.19999999995</v>
      </c>
    </row>
    <row r="34" spans="1:26" ht="18.75" customHeight="1">
      <c r="A34" s="27" t="s">
        <v>39</v>
      </c>
      <c r="B34" s="16">
        <f>ROUND((-B9)*$G$3,2)</f>
        <v>-42266.4</v>
      </c>
      <c r="C34" s="16">
        <f aca="true" t="shared" si="9" ref="C34:N34">ROUND((-C9)*$G$3,2)</f>
        <v>-43181.6</v>
      </c>
      <c r="D34" s="16">
        <f t="shared" si="9"/>
        <v>-24754.4</v>
      </c>
      <c r="E34" s="16">
        <f t="shared" si="9"/>
        <v>-9552.4</v>
      </c>
      <c r="F34" s="16">
        <f t="shared" si="9"/>
        <v>-27152.4</v>
      </c>
      <c r="G34" s="16">
        <f t="shared" si="9"/>
        <v>-55950.4</v>
      </c>
      <c r="H34" s="16">
        <f t="shared" si="9"/>
        <v>-8333.6</v>
      </c>
      <c r="I34" s="16">
        <f t="shared" si="9"/>
        <v>-63074</v>
      </c>
      <c r="J34" s="16">
        <f t="shared" si="9"/>
        <v>-35257.2</v>
      </c>
      <c r="K34" s="16">
        <f t="shared" si="9"/>
        <v>-23821.6</v>
      </c>
      <c r="L34" s="16">
        <f t="shared" si="9"/>
        <v>-16007.2</v>
      </c>
      <c r="M34" s="16">
        <f t="shared" si="9"/>
        <v>-24569.6</v>
      </c>
      <c r="N34" s="16">
        <f t="shared" si="9"/>
        <v>-15866.4</v>
      </c>
      <c r="O34" s="30">
        <f aca="true" t="shared" si="10" ref="O34:O56">SUM(B34:N34)</f>
        <v>-389787.19999999995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1260000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3339000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81</v>
      </c>
      <c r="B42" s="31">
        <v>-1260000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-3339000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85</v>
      </c>
      <c r="B49" s="33">
        <v>61341.81</v>
      </c>
      <c r="C49" s="33">
        <v>7377.59</v>
      </c>
      <c r="D49" s="33">
        <v>-10293.84</v>
      </c>
      <c r="E49" s="33">
        <v>8901.01</v>
      </c>
      <c r="F49" s="33">
        <v>26541.96</v>
      </c>
      <c r="G49" s="33">
        <v>52342.92</v>
      </c>
      <c r="H49" s="33">
        <v>25670.43</v>
      </c>
      <c r="I49" s="33">
        <v>43742.18</v>
      </c>
      <c r="J49" s="33">
        <v>14201.64</v>
      </c>
      <c r="K49" s="33">
        <v>33601.09</v>
      </c>
      <c r="L49" s="33">
        <v>28690.06</v>
      </c>
      <c r="M49" s="33">
        <v>20634.41</v>
      </c>
      <c r="N49" s="33">
        <v>3356.38</v>
      </c>
      <c r="O49" s="31">
        <f>SUM(B49:N49)</f>
        <v>316107.64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49</v>
      </c>
      <c r="B54" s="34">
        <f>+B20+B32</f>
        <v>1486147.48</v>
      </c>
      <c r="C54" s="34">
        <f aca="true" t="shared" si="13" ref="C54:N54">+C20+C32</f>
        <v>1015507.6699999999</v>
      </c>
      <c r="D54" s="34">
        <f t="shared" si="13"/>
        <v>900098.45</v>
      </c>
      <c r="E54" s="34">
        <f t="shared" si="13"/>
        <v>289251.08999999997</v>
      </c>
      <c r="F54" s="34">
        <f t="shared" si="13"/>
        <v>999679.6100000001</v>
      </c>
      <c r="G54" s="34">
        <f t="shared" si="13"/>
        <v>1422079.6999999997</v>
      </c>
      <c r="H54" s="34">
        <f t="shared" si="13"/>
        <v>302535.61</v>
      </c>
      <c r="I54" s="34">
        <f t="shared" si="13"/>
        <v>1064113.34</v>
      </c>
      <c r="J54" s="34">
        <f t="shared" si="13"/>
        <v>925146.26</v>
      </c>
      <c r="K54" s="34">
        <f t="shared" si="13"/>
        <v>1251275.6900000002</v>
      </c>
      <c r="L54" s="34">
        <f t="shared" si="13"/>
        <v>1182232.4400000004</v>
      </c>
      <c r="M54" s="34">
        <f t="shared" si="13"/>
        <v>647582.5800000001</v>
      </c>
      <c r="N54" s="34">
        <f t="shared" si="13"/>
        <v>321785.74</v>
      </c>
      <c r="O54" s="34">
        <f>SUM(B54:N54)</f>
        <v>11807435.66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 s="41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52</v>
      </c>
      <c r="B60" s="42">
        <f aca="true" t="shared" si="14" ref="B60:O60">SUM(B61:B71)</f>
        <v>1486147.4900000002</v>
      </c>
      <c r="C60" s="42">
        <f t="shared" si="14"/>
        <v>1015507.6699999999</v>
      </c>
      <c r="D60" s="42">
        <f t="shared" si="14"/>
        <v>900098.46</v>
      </c>
      <c r="E60" s="42">
        <f t="shared" si="14"/>
        <v>289251.09</v>
      </c>
      <c r="F60" s="42">
        <f t="shared" si="14"/>
        <v>999679.61</v>
      </c>
      <c r="G60" s="42">
        <f t="shared" si="14"/>
        <v>1422079.7</v>
      </c>
      <c r="H60" s="42">
        <f t="shared" si="14"/>
        <v>302535.61</v>
      </c>
      <c r="I60" s="42">
        <f t="shared" si="14"/>
        <v>1064113.34</v>
      </c>
      <c r="J60" s="42">
        <f t="shared" si="14"/>
        <v>925146.27</v>
      </c>
      <c r="K60" s="42">
        <f t="shared" si="14"/>
        <v>1251275.69</v>
      </c>
      <c r="L60" s="42">
        <f t="shared" si="14"/>
        <v>1182232.45</v>
      </c>
      <c r="M60" s="42">
        <f t="shared" si="14"/>
        <v>647582.58</v>
      </c>
      <c r="N60" s="42">
        <f t="shared" si="14"/>
        <v>321785.73</v>
      </c>
      <c r="O60" s="34">
        <f t="shared" si="14"/>
        <v>11807435.69</v>
      </c>
      <c r="Q60"/>
    </row>
    <row r="61" spans="1:18" ht="18.75" customHeight="1">
      <c r="A61" s="26" t="s">
        <v>53</v>
      </c>
      <c r="B61" s="42">
        <v>1233277.86</v>
      </c>
      <c r="C61" s="42">
        <v>729806.63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1963084.4900000002</v>
      </c>
      <c r="P61"/>
      <c r="Q61"/>
      <c r="R61" s="41"/>
    </row>
    <row r="62" spans="1:16" ht="18.75" customHeight="1">
      <c r="A62" s="26" t="s">
        <v>54</v>
      </c>
      <c r="B62" s="42">
        <v>252869.63</v>
      </c>
      <c r="C62" s="42">
        <v>285701.04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538570.6699999999</v>
      </c>
      <c r="P62"/>
    </row>
    <row r="63" spans="1:17" ht="18.75" customHeight="1">
      <c r="A63" s="26" t="s">
        <v>55</v>
      </c>
      <c r="B63" s="43">
        <v>0</v>
      </c>
      <c r="C63" s="43">
        <v>0</v>
      </c>
      <c r="D63" s="29">
        <v>900098.46</v>
      </c>
      <c r="E63" s="43">
        <v>0</v>
      </c>
      <c r="F63" s="43">
        <v>0</v>
      </c>
      <c r="G63" s="43">
        <v>0</v>
      </c>
      <c r="H63" s="42">
        <v>302535.61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1202634.0699999998</v>
      </c>
      <c r="P63" s="52"/>
      <c r="Q63"/>
    </row>
    <row r="64" spans="1:18" ht="18.75" customHeight="1">
      <c r="A64" s="26" t="s">
        <v>56</v>
      </c>
      <c r="B64" s="43">
        <v>0</v>
      </c>
      <c r="C64" s="43">
        <v>0</v>
      </c>
      <c r="D64" s="43">
        <v>0</v>
      </c>
      <c r="E64" s="29">
        <v>289251.09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289251.09</v>
      </c>
      <c r="R64"/>
    </row>
    <row r="65" spans="1:19" ht="18.75" customHeight="1">
      <c r="A65" s="26" t="s">
        <v>57</v>
      </c>
      <c r="B65" s="43">
        <v>0</v>
      </c>
      <c r="C65" s="43">
        <v>0</v>
      </c>
      <c r="D65" s="43">
        <v>0</v>
      </c>
      <c r="E65" s="43">
        <v>0</v>
      </c>
      <c r="F65" s="29">
        <v>999679.61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999679.61</v>
      </c>
      <c r="S65"/>
    </row>
    <row r="66" spans="1:20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1422079.7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1422079.7</v>
      </c>
      <c r="T66"/>
    </row>
    <row r="67" spans="1:21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1064113.34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1064113.34</v>
      </c>
      <c r="U67"/>
    </row>
    <row r="68" spans="1:22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925146.27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925146.27</v>
      </c>
      <c r="V68"/>
    </row>
    <row r="69" spans="1:23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1251275.69</v>
      </c>
      <c r="L69" s="29">
        <v>1182232.45</v>
      </c>
      <c r="M69" s="43">
        <v>0</v>
      </c>
      <c r="N69" s="43">
        <v>0</v>
      </c>
      <c r="O69" s="34">
        <f t="shared" si="15"/>
        <v>2433508.1399999997</v>
      </c>
      <c r="P69"/>
      <c r="W69"/>
    </row>
    <row r="70" spans="1:25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647582.58</v>
      </c>
      <c r="N70" s="43">
        <v>0</v>
      </c>
      <c r="O70" s="34">
        <f t="shared" si="15"/>
        <v>647582.58</v>
      </c>
      <c r="R70"/>
      <c r="Y70"/>
    </row>
    <row r="71" spans="1:26" ht="18.75" customHeight="1">
      <c r="A71" s="36" t="s">
        <v>63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321785.73</v>
      </c>
      <c r="O71" s="46">
        <f t="shared" si="15"/>
        <v>321785.73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 t="s">
        <v>86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 s="73"/>
      <c r="E75"/>
      <c r="F75"/>
      <c r="G75"/>
      <c r="H75"/>
      <c r="I75"/>
      <c r="J75"/>
      <c r="K75"/>
      <c r="L75"/>
      <c r="N75" s="53"/>
    </row>
    <row r="76" spans="2:14" ht="13.5">
      <c r="B76" s="73"/>
      <c r="C76" s="73"/>
      <c r="N76" s="53"/>
    </row>
    <row r="77" ht="13.5">
      <c r="N77" s="53"/>
    </row>
    <row r="78" ht="14.25">
      <c r="N78" s="53"/>
    </row>
    <row r="79" spans="2:14" ht="13.5">
      <c r="B79" s="73"/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2024-02-21T13:14:22Z</dcterms:modified>
  <cp:category/>
  <cp:version/>
  <cp:contentType/>
  <cp:contentStatus/>
</cp:coreProperties>
</file>