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<sst xmlns="http://schemas.openxmlformats.org/spreadsheetml/2006/main" count="89" uniqueCount="86">
  <si>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</si>
  <si>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</si>
  <si>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</si>
  <si>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</si>
  <si>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</si>
  <si>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</si>
  <si>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</si>
  <si>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</si>
  <si>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</si>
  <si>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</si>
  <si>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</si>
  <si>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</si>
  <si>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</si>
  <si>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</si>
  <si>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</si>
  <si>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</si>
  <si>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</si>
  <si>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</si>
  <si>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</si>
  <si>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</si>
  <si>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</si>
  <si>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</si>
  <si>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</si>
  <si>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</si>
  <si>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</si>
  <si>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</si>
  <si>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</si>
  <si>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</si>
  <si>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</si>
  <si>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</si>
  <si>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</si>
  <si>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</si>
  <si>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</si>
  <si>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</si>
  <si>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</si>
  <si>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</si>
  <si>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</si>
  <si>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</si>
  <si>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</si>
  <si>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</si>
  <si>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</si>
  <si>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</si>
  <si>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</si>
  <si>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</si>
  <si>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</si>
  <si>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</si>
  <si>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</si>
  <si>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</si>
  <si>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</si>
  <si>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</si>
  <si>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</si>
  <si>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</si>
  <si>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</si>
  <si>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</si>
  <si>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</si>
  <si>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</si>
  <si>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</si>
  <si>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</si>
  <si>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</si>
  <si>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</si>
  <si>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</si>
  <si>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</si>
  <si>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</si>
  <si>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</si>
  <si>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</si>
  <si>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</si>
  <si>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</si>
  <si>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</si>
  <si>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</si>
  <si>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</si>
  <si>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</si>
  <si>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</si>
  <si>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</si>
  <si>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</si>
  <si>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</si>
  <si>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</si>
  <si>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</si>
  <si>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</si>
  <si>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</si>
  <si>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</si>
  <si>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</si>
  <si>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</si>
  <si>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</si>
  <si>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</si>
  <si>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14/02/24 - VENCIMENTO 21/02/24</t>
  </si>
  <si>
    <t>5.0. Remuneração Veículos Elétricos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</si>
</sst>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311197</v>
      </c>
      <c r="C7" s="9">
        <f t="shared" si="0"/>
        <v>209576</v>
      </c>
      <c r="D7" s="9">
        <f t="shared" si="0"/>
        <v>199433</v>
      </c>
      <c r="E7" s="9">
        <f t="shared" si="0"/>
        <v>53332</v>
      </c>
      <c r="F7" s="9">
        <f t="shared" si="0"/>
        <v>183292</v>
      </c>
      <c r="G7" s="9">
        <f t="shared" si="0"/>
        <v>304852</v>
      </c>
      <c r="H7" s="9">
        <f t="shared" si="0"/>
        <v>38724</v>
      </c>
      <c r="I7" s="9">
        <f t="shared" si="0"/>
        <v>239896</v>
      </c>
      <c r="J7" s="9">
        <f t="shared" si="0"/>
        <v>174577</v>
      </c>
      <c r="K7" s="9">
        <f t="shared" si="0"/>
        <v>271776</v>
      </c>
      <c r="L7" s="9">
        <f t="shared" si="0"/>
        <v>207849</v>
      </c>
      <c r="M7" s="9">
        <f t="shared" si="0"/>
        <v>107929</v>
      </c>
      <c r="N7" s="9">
        <f t="shared" si="0"/>
        <v>69425</v>
      </c>
      <c r="O7" s="9">
        <f t="shared" si="0"/>
        <v>2371858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8477</v>
      </c>
      <c r="C8" s="11">
        <f t="shared" si="1"/>
        <v>7984</v>
      </c>
      <c r="D8" s="11">
        <f t="shared" si="1"/>
        <v>4512</v>
      </c>
      <c r="E8" s="11">
        <f t="shared" si="1"/>
        <v>1539</v>
      </c>
      <c r="F8" s="11">
        <f t="shared" si="1"/>
        <v>5032</v>
      </c>
      <c r="G8" s="11">
        <f t="shared" si="1"/>
        <v>10442</v>
      </c>
      <c r="H8" s="11">
        <f t="shared" si="1"/>
        <v>1532</v>
      </c>
      <c r="I8" s="11">
        <f t="shared" si="1"/>
        <v>11580</v>
      </c>
      <c r="J8" s="11">
        <f t="shared" si="1"/>
        <v>6581</v>
      </c>
      <c r="K8" s="11">
        <f t="shared" si="1"/>
        <v>4210</v>
      </c>
      <c r="L8" s="11">
        <f t="shared" si="1"/>
        <v>3046</v>
      </c>
      <c r="M8" s="11">
        <f t="shared" si="1"/>
        <v>4489</v>
      </c>
      <c r="N8" s="11">
        <f t="shared" si="1"/>
        <v>2897</v>
      </c>
      <c r="O8" s="11">
        <f t="shared" si="1"/>
        <v>72321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8477</v>
      </c>
      <c r="C9" s="11">
        <v>7984</v>
      </c>
      <c r="D9" s="11">
        <v>4512</v>
      </c>
      <c r="E9" s="11">
        <v>1539</v>
      </c>
      <c r="F9" s="11">
        <v>5032</v>
      </c>
      <c r="G9" s="11">
        <v>10442</v>
      </c>
      <c r="H9" s="11">
        <v>1532</v>
      </c>
      <c r="I9" s="11">
        <v>11580</v>
      </c>
      <c r="J9" s="11">
        <v>6581</v>
      </c>
      <c r="K9" s="11">
        <v>4210</v>
      </c>
      <c r="L9" s="11">
        <v>3044</v>
      </c>
      <c r="M9" s="11">
        <v>4489</v>
      </c>
      <c r="N9" s="11">
        <v>2883</v>
      </c>
      <c r="O9" s="11">
        <f>SUM(B9:N9)</f>
        <v>72305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2</v>
      </c>
      <c r="M10" s="13">
        <v>0</v>
      </c>
      <c r="N10" s="13">
        <v>14</v>
      </c>
      <c r="O10" s="11">
        <f>SUM(B10:N10)</f>
        <v>16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302720</v>
      </c>
      <c r="C11" s="13">
        <v>201592</v>
      </c>
      <c r="D11" s="13">
        <v>194921</v>
      </c>
      <c r="E11" s="13">
        <v>51793</v>
      </c>
      <c r="F11" s="13">
        <v>178260</v>
      </c>
      <c r="G11" s="13">
        <v>294410</v>
      </c>
      <c r="H11" s="13">
        <v>37192</v>
      </c>
      <c r="I11" s="13">
        <v>228316</v>
      </c>
      <c r="J11" s="13">
        <v>167996</v>
      </c>
      <c r="K11" s="13">
        <v>267566</v>
      </c>
      <c r="L11" s="13">
        <v>204803</v>
      </c>
      <c r="M11" s="13">
        <v>103440</v>
      </c>
      <c r="N11" s="13">
        <v>66528</v>
      </c>
      <c r="O11" s="11">
        <f>SUM(B11:N11)</f>
        <v>2299537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22851</v>
      </c>
      <c r="C12" s="13">
        <v>19150</v>
      </c>
      <c r="D12" s="13">
        <v>15574</v>
      </c>
      <c r="E12" s="13">
        <v>5987</v>
      </c>
      <c r="F12" s="13">
        <v>17659</v>
      </c>
      <c r="G12" s="13">
        <v>30704</v>
      </c>
      <c r="H12" s="13">
        <v>4051</v>
      </c>
      <c r="I12" s="13">
        <v>22945</v>
      </c>
      <c r="J12" s="13">
        <v>15098</v>
      </c>
      <c r="K12" s="13">
        <v>18797</v>
      </c>
      <c r="L12" s="13">
        <v>14660</v>
      </c>
      <c r="M12" s="13">
        <v>5598</v>
      </c>
      <c r="N12" s="13">
        <v>2901</v>
      </c>
      <c r="O12" s="11">
        <f>SUM(B12:N12)</f>
        <v>195975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279869</v>
      </c>
      <c r="C13" s="15">
        <f t="shared" si="2"/>
        <v>182442</v>
      </c>
      <c r="D13" s="15">
        <f t="shared" si="2"/>
        <v>179347</v>
      </c>
      <c r="E13" s="15">
        <f t="shared" si="2"/>
        <v>45806</v>
      </c>
      <c r="F13" s="15">
        <f t="shared" si="2"/>
        <v>160601</v>
      </c>
      <c r="G13" s="15">
        <f t="shared" si="2"/>
        <v>263706</v>
      </c>
      <c r="H13" s="15">
        <f t="shared" si="2"/>
        <v>33141</v>
      </c>
      <c r="I13" s="15">
        <f t="shared" si="2"/>
        <v>205371</v>
      </c>
      <c r="J13" s="15">
        <f t="shared" si="2"/>
        <v>152898</v>
      </c>
      <c r="K13" s="15">
        <f t="shared" si="2"/>
        <v>248769</v>
      </c>
      <c r="L13" s="15">
        <f t="shared" si="2"/>
        <v>190143</v>
      </c>
      <c r="M13" s="15">
        <f t="shared" si="2"/>
        <v>97842</v>
      </c>
      <c r="N13" s="15">
        <f t="shared" si="2"/>
        <v>63627</v>
      </c>
      <c r="O13" s="11">
        <f>SUM(B13:N13)</f>
        <v>2103562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1.40542331429833</v>
      </c>
      <c r="C18" s="19">
        <v>1.482783192010281</v>
      </c>
      <c r="D18" s="19">
        <v>1.582784410456487</v>
      </c>
      <c r="E18" s="19">
        <v>1.000803091264914</v>
      </c>
      <c r="F18" s="19">
        <v>1.574577782674185</v>
      </c>
      <c r="G18" s="19">
        <v>1.633441429908874</v>
      </c>
      <c r="H18" s="19">
        <v>1.784831160854382</v>
      </c>
      <c r="I18" s="19">
        <v>1.313228684070899</v>
      </c>
      <c r="J18" s="19">
        <v>1.581707065254799</v>
      </c>
      <c r="K18" s="19">
        <v>1.351547164536512</v>
      </c>
      <c r="L18" s="19">
        <v>1.462101670801144</v>
      </c>
      <c r="M18" s="19">
        <v>1.40443649397123</v>
      </c>
      <c r="N18" s="19">
        <v>1.24915313311102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SUM(B21:B31)</f>
        <v>1420385.0000000002</v>
      </c>
      <c r="C20" s="24">
        <f aca="true" t="shared" si="3" ref="C20:O20">SUM(C21:C31)</f>
        <v>1020527.4900000001</v>
      </c>
      <c r="D20" s="24">
        <f t="shared" si="3"/>
        <v>896173.37</v>
      </c>
      <c r="E20" s="24">
        <f t="shared" si="3"/>
        <v>266816.77</v>
      </c>
      <c r="F20" s="24">
        <f t="shared" si="3"/>
        <v>966382.8499999999</v>
      </c>
      <c r="G20" s="24">
        <f t="shared" si="3"/>
        <v>1378918.3399999999</v>
      </c>
      <c r="H20" s="24">
        <f t="shared" si="3"/>
        <v>271062.22</v>
      </c>
      <c r="I20" s="24">
        <f t="shared" si="3"/>
        <v>1045888.9500000001</v>
      </c>
      <c r="J20" s="24">
        <f t="shared" si="3"/>
        <v>908647.4600000001</v>
      </c>
      <c r="K20" s="24">
        <f t="shared" si="3"/>
        <v>1191330.4600000002</v>
      </c>
      <c r="L20" s="24">
        <f t="shared" si="3"/>
        <v>1124611.56</v>
      </c>
      <c r="M20" s="24">
        <f t="shared" si="3"/>
        <v>629865.6699999999</v>
      </c>
      <c r="N20" s="24">
        <f t="shared" si="3"/>
        <v>323475.97000000003</v>
      </c>
      <c r="O20" s="24">
        <f t="shared" si="3"/>
        <v>11444086.110000001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918653.54</v>
      </c>
      <c r="C21" s="28">
        <f aca="true" t="shared" si="4" ref="C21:N21">ROUND((C15+C16)*C7,2)</f>
        <v>639122.97</v>
      </c>
      <c r="D21" s="28">
        <f t="shared" si="4"/>
        <v>533383.56</v>
      </c>
      <c r="E21" s="28">
        <f t="shared" si="4"/>
        <v>243673.91</v>
      </c>
      <c r="F21" s="28">
        <f t="shared" si="4"/>
        <v>568186.87</v>
      </c>
      <c r="G21" s="28">
        <f t="shared" si="4"/>
        <v>777555.51</v>
      </c>
      <c r="H21" s="28">
        <f t="shared" si="4"/>
        <v>132614.21</v>
      </c>
      <c r="I21" s="28">
        <f t="shared" si="4"/>
        <v>726429.08</v>
      </c>
      <c r="J21" s="28">
        <f t="shared" si="4"/>
        <v>531709.17</v>
      </c>
      <c r="K21" s="28">
        <f t="shared" si="4"/>
        <v>782415.93</v>
      </c>
      <c r="L21" s="28">
        <f t="shared" si="4"/>
        <v>681329.02</v>
      </c>
      <c r="M21" s="28">
        <f t="shared" si="4"/>
        <v>408241.44</v>
      </c>
      <c r="N21" s="28">
        <f t="shared" si="4"/>
        <v>237204.4</v>
      </c>
      <c r="O21" s="28">
        <f aca="true" t="shared" si="5" ref="O21:O29">SUM(B21:N21)</f>
        <v>7180519.61</v>
      </c>
    </row>
    <row r="22" spans="1:23" ht="18.75" customHeight="1">
      <c r="A22" s="26" t="s">
        <v>33</v>
      </c>
      <c r="B22" s="28">
        <f>IF(B18&lt;&gt;0,ROUND((B18-1)*B21,2),0)</f>
        <v>372443.56</v>
      </c>
      <c r="C22" s="28">
        <f aca="true" t="shared" si="6" ref="C22:N22">IF(C18&lt;&gt;0,ROUND((C18-1)*C21,2),0)</f>
        <v>308557.83</v>
      </c>
      <c r="D22" s="28">
        <f t="shared" si="6"/>
        <v>310847.62</v>
      </c>
      <c r="E22" s="28">
        <f t="shared" si="6"/>
        <v>195.69</v>
      </c>
      <c r="F22" s="28">
        <f t="shared" si="6"/>
        <v>326467.55</v>
      </c>
      <c r="G22" s="28">
        <f t="shared" si="6"/>
        <v>492535.87</v>
      </c>
      <c r="H22" s="28">
        <f t="shared" si="6"/>
        <v>104079.76</v>
      </c>
      <c r="I22" s="28">
        <f t="shared" si="6"/>
        <v>227538.42</v>
      </c>
      <c r="J22" s="28">
        <f t="shared" si="6"/>
        <v>309298.98</v>
      </c>
      <c r="K22" s="28">
        <f t="shared" si="6"/>
        <v>275056.1</v>
      </c>
      <c r="L22" s="28">
        <f t="shared" si="6"/>
        <v>314843.28</v>
      </c>
      <c r="M22" s="28">
        <f t="shared" si="6"/>
        <v>165107.74</v>
      </c>
      <c r="N22" s="28">
        <f t="shared" si="6"/>
        <v>59100.22</v>
      </c>
      <c r="O22" s="28">
        <f t="shared" si="5"/>
        <v>3266072.6200000006</v>
      </c>
      <c r="W22" s="51"/>
    </row>
    <row r="23" spans="1:15" ht="18.75" customHeight="1">
      <c r="A23" s="26" t="s">
        <v>34</v>
      </c>
      <c r="B23" s="28">
        <v>64777.04</v>
      </c>
      <c r="C23" s="28">
        <v>44050.17</v>
      </c>
      <c r="D23" s="28">
        <v>31531.87</v>
      </c>
      <c r="E23" s="28">
        <v>11756.77</v>
      </c>
      <c r="F23" s="28">
        <v>41581</v>
      </c>
      <c r="G23" s="28">
        <v>62706.19</v>
      </c>
      <c r="H23" s="28">
        <v>8086.14</v>
      </c>
      <c r="I23" s="28">
        <v>45177.42</v>
      </c>
      <c r="J23" s="28">
        <v>38125</v>
      </c>
      <c r="K23" s="28">
        <v>53961.85</v>
      </c>
      <c r="L23" s="28">
        <v>52126.84</v>
      </c>
      <c r="M23" s="28">
        <v>24489.19</v>
      </c>
      <c r="N23" s="28">
        <v>16148.39</v>
      </c>
      <c r="O23" s="28">
        <f t="shared" si="5"/>
        <v>494517.86999999994</v>
      </c>
    </row>
    <row r="24" spans="1:15" ht="18.75" customHeight="1">
      <c r="A24" s="26" t="s">
        <v>35</v>
      </c>
      <c r="B24" s="28">
        <v>3784.24</v>
      </c>
      <c r="C24" s="28">
        <v>3784.24</v>
      </c>
      <c r="D24" s="28">
        <v>1892.12</v>
      </c>
      <c r="E24" s="28">
        <v>1892.12</v>
      </c>
      <c r="F24" s="28">
        <v>1892.12</v>
      </c>
      <c r="G24" s="28">
        <v>1892.12</v>
      </c>
      <c r="H24" s="28">
        <v>1892.12</v>
      </c>
      <c r="I24" s="28">
        <v>3784.24</v>
      </c>
      <c r="J24" s="28">
        <v>1892.12</v>
      </c>
      <c r="K24" s="28">
        <v>1892.12</v>
      </c>
      <c r="L24" s="28">
        <v>1892.12</v>
      </c>
      <c r="M24" s="28">
        <v>1892.12</v>
      </c>
      <c r="N24" s="28">
        <v>1892.12</v>
      </c>
      <c r="O24" s="28">
        <f t="shared" si="5"/>
        <v>30273.919999999987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1219.61</v>
      </c>
      <c r="C26" s="28">
        <v>893.61</v>
      </c>
      <c r="D26" s="28">
        <v>788.82</v>
      </c>
      <c r="E26" s="28">
        <v>229.95</v>
      </c>
      <c r="F26" s="28">
        <v>841.21</v>
      </c>
      <c r="G26" s="28">
        <v>1196.33</v>
      </c>
      <c r="H26" s="28">
        <v>221.22</v>
      </c>
      <c r="I26" s="28">
        <v>899.43</v>
      </c>
      <c r="J26" s="28">
        <v>791.73</v>
      </c>
      <c r="K26" s="28">
        <v>1030.41</v>
      </c>
      <c r="L26" s="28">
        <v>969.29</v>
      </c>
      <c r="M26" s="28">
        <v>538.49</v>
      </c>
      <c r="N26" s="28">
        <v>288.15</v>
      </c>
      <c r="O26" s="28">
        <f t="shared" si="5"/>
        <v>9908.25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1066.7</v>
      </c>
      <c r="C27" s="28">
        <v>794.17</v>
      </c>
      <c r="D27" s="28">
        <v>696.56</v>
      </c>
      <c r="E27" s="28">
        <v>212.75</v>
      </c>
      <c r="F27" s="28">
        <v>700.94</v>
      </c>
      <c r="G27" s="28">
        <v>944.27</v>
      </c>
      <c r="H27" s="28">
        <v>174.86</v>
      </c>
      <c r="I27" s="28">
        <v>738.84</v>
      </c>
      <c r="J27" s="28">
        <v>696.56</v>
      </c>
      <c r="K27" s="28">
        <v>919.52</v>
      </c>
      <c r="L27" s="28">
        <v>805.82</v>
      </c>
      <c r="M27" s="28">
        <v>454.66</v>
      </c>
      <c r="N27" s="28">
        <v>238.99</v>
      </c>
      <c r="O27" s="28">
        <f t="shared" si="5"/>
        <v>8444.64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497.51</v>
      </c>
      <c r="C28" s="28">
        <v>370.41</v>
      </c>
      <c r="D28" s="28">
        <v>324.88</v>
      </c>
      <c r="E28" s="28">
        <v>99.23</v>
      </c>
      <c r="F28" s="28">
        <v>326.91</v>
      </c>
      <c r="G28" s="28">
        <v>440.42</v>
      </c>
      <c r="H28" s="28">
        <v>81.56</v>
      </c>
      <c r="I28" s="28">
        <v>342.55</v>
      </c>
      <c r="J28" s="28">
        <v>329.63</v>
      </c>
      <c r="K28" s="28">
        <v>424.1</v>
      </c>
      <c r="L28" s="28">
        <v>375.85</v>
      </c>
      <c r="M28" s="28">
        <v>212.73</v>
      </c>
      <c r="N28" s="28">
        <v>111.46</v>
      </c>
      <c r="O28" s="28">
        <f t="shared" si="5"/>
        <v>3937.2400000000002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57942.8</v>
      </c>
      <c r="C29" s="28">
        <v>22954.09</v>
      </c>
      <c r="D29" s="28">
        <v>16707.94</v>
      </c>
      <c r="E29" s="28">
        <v>8756.35</v>
      </c>
      <c r="F29" s="28">
        <v>26386.25</v>
      </c>
      <c r="G29" s="28">
        <v>41647.63</v>
      </c>
      <c r="H29" s="28">
        <v>23912.35</v>
      </c>
      <c r="I29" s="28">
        <v>40978.97</v>
      </c>
      <c r="J29" s="28">
        <v>25804.27</v>
      </c>
      <c r="K29" s="28">
        <v>40794.4</v>
      </c>
      <c r="L29" s="28">
        <v>40636.64</v>
      </c>
      <c r="M29" s="28">
        <v>28929.3</v>
      </c>
      <c r="N29" s="28">
        <v>8492.24</v>
      </c>
      <c r="O29" s="28">
        <f t="shared" si="5"/>
        <v>383943.23000000004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34836.03</v>
      </c>
      <c r="L30" s="28">
        <v>31632.7</v>
      </c>
      <c r="M30" s="28">
        <v>0</v>
      </c>
      <c r="N30" s="28">
        <v>0</v>
      </c>
      <c r="O30" s="28">
        <f>SUM(B30:N30)</f>
        <v>66468.73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-37298.8</v>
      </c>
      <c r="C32" s="28">
        <f aca="true" t="shared" si="7" ref="C32:O32">+C33+C35+C48+C49+C50+C55-C56</f>
        <v>-35129.6</v>
      </c>
      <c r="D32" s="28">
        <f t="shared" si="7"/>
        <v>-19852.8</v>
      </c>
      <c r="E32" s="28">
        <f t="shared" si="7"/>
        <v>-6771.6</v>
      </c>
      <c r="F32" s="28">
        <f t="shared" si="7"/>
        <v>-22140.8</v>
      </c>
      <c r="G32" s="28">
        <f t="shared" si="7"/>
        <v>-45944.8</v>
      </c>
      <c r="H32" s="28">
        <f t="shared" si="7"/>
        <v>-6740.8</v>
      </c>
      <c r="I32" s="28">
        <f t="shared" si="7"/>
        <v>-50952</v>
      </c>
      <c r="J32" s="28">
        <f t="shared" si="7"/>
        <v>-28956.4</v>
      </c>
      <c r="K32" s="28">
        <f t="shared" si="7"/>
        <v>-18524</v>
      </c>
      <c r="L32" s="28">
        <f t="shared" si="7"/>
        <v>-13393.6</v>
      </c>
      <c r="M32" s="28">
        <f t="shared" si="7"/>
        <v>-19751.6</v>
      </c>
      <c r="N32" s="28">
        <f t="shared" si="7"/>
        <v>-12685.2</v>
      </c>
      <c r="O32" s="28">
        <f t="shared" si="7"/>
        <v>-318141.99999999994</v>
      </c>
    </row>
    <row r="33" spans="1:15" ht="18.75" customHeight="1">
      <c r="A33" s="26" t="s">
        <v>38</v>
      </c>
      <c r="B33" s="29">
        <f>+B34</f>
        <v>-37298.8</v>
      </c>
      <c r="C33" s="29">
        <f>+C34</f>
        <v>-35129.6</v>
      </c>
      <c r="D33" s="29">
        <f aca="true" t="shared" si="8" ref="D33:O33">+D34</f>
        <v>-19852.8</v>
      </c>
      <c r="E33" s="29">
        <f t="shared" si="8"/>
        <v>-6771.6</v>
      </c>
      <c r="F33" s="29">
        <f t="shared" si="8"/>
        <v>-22140.8</v>
      </c>
      <c r="G33" s="29">
        <f t="shared" si="8"/>
        <v>-45944.8</v>
      </c>
      <c r="H33" s="29">
        <f t="shared" si="8"/>
        <v>-6740.8</v>
      </c>
      <c r="I33" s="29">
        <f t="shared" si="8"/>
        <v>-50952</v>
      </c>
      <c r="J33" s="29">
        <f t="shared" si="8"/>
        <v>-28956.4</v>
      </c>
      <c r="K33" s="29">
        <f t="shared" si="8"/>
        <v>-18524</v>
      </c>
      <c r="L33" s="29">
        <f t="shared" si="8"/>
        <v>-13393.6</v>
      </c>
      <c r="M33" s="29">
        <f t="shared" si="8"/>
        <v>-19751.6</v>
      </c>
      <c r="N33" s="29">
        <f t="shared" si="8"/>
        <v>-12685.2</v>
      </c>
      <c r="O33" s="29">
        <f t="shared" si="8"/>
        <v>-318141.99999999994</v>
      </c>
    </row>
    <row r="34" spans="1:26" ht="18.75" customHeight="1">
      <c r="A34" s="27" t="s">
        <v>39</v>
      </c>
      <c r="B34" s="16">
        <f>ROUND((-B9)*$G$3,2)</f>
        <v>-37298.8</v>
      </c>
      <c r="C34" s="16">
        <f aca="true" t="shared" si="9" ref="C34:N34">ROUND((-C9)*$G$3,2)</f>
        <v>-35129.6</v>
      </c>
      <c r="D34" s="16">
        <f t="shared" si="9"/>
        <v>-19852.8</v>
      </c>
      <c r="E34" s="16">
        <f t="shared" si="9"/>
        <v>-6771.6</v>
      </c>
      <c r="F34" s="16">
        <f t="shared" si="9"/>
        <v>-22140.8</v>
      </c>
      <c r="G34" s="16">
        <f t="shared" si="9"/>
        <v>-45944.8</v>
      </c>
      <c r="H34" s="16">
        <f t="shared" si="9"/>
        <v>-6740.8</v>
      </c>
      <c r="I34" s="16">
        <f t="shared" si="9"/>
        <v>-50952</v>
      </c>
      <c r="J34" s="16">
        <f t="shared" si="9"/>
        <v>-28956.4</v>
      </c>
      <c r="K34" s="16">
        <f t="shared" si="9"/>
        <v>-18524</v>
      </c>
      <c r="L34" s="16">
        <f t="shared" si="9"/>
        <v>-13393.6</v>
      </c>
      <c r="M34" s="16">
        <f t="shared" si="9"/>
        <v>-19751.6</v>
      </c>
      <c r="N34" s="16">
        <f t="shared" si="9"/>
        <v>-12685.2</v>
      </c>
      <c r="O34" s="30">
        <f aca="true" t="shared" si="10" ref="O34:O56">SUM(B34:N34)</f>
        <v>-318141.99999999994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0</v>
      </c>
      <c r="C35" s="29">
        <f aca="true" t="shared" si="11" ref="C35:O35">SUM(C36:C46)</f>
        <v>0</v>
      </c>
      <c r="D35" s="29">
        <f t="shared" si="11"/>
        <v>0</v>
      </c>
      <c r="E35" s="29">
        <f t="shared" si="11"/>
        <v>0</v>
      </c>
      <c r="F35" s="29">
        <f t="shared" si="11"/>
        <v>0</v>
      </c>
      <c r="G35" s="29">
        <f t="shared" si="11"/>
        <v>0</v>
      </c>
      <c r="H35" s="29">
        <f t="shared" si="11"/>
        <v>0</v>
      </c>
      <c r="I35" s="29">
        <f t="shared" si="11"/>
        <v>0</v>
      </c>
      <c r="J35" s="29">
        <f t="shared" si="11"/>
        <v>0</v>
      </c>
      <c r="K35" s="29">
        <f t="shared" si="11"/>
        <v>0</v>
      </c>
      <c r="L35" s="29">
        <f t="shared" si="11"/>
        <v>0</v>
      </c>
      <c r="M35" s="29">
        <f t="shared" si="11"/>
        <v>0</v>
      </c>
      <c r="N35" s="29">
        <f t="shared" si="11"/>
        <v>0</v>
      </c>
      <c r="O35" s="29">
        <f t="shared" si="11"/>
        <v>0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81</v>
      </c>
      <c r="B41" s="31">
        <v>1260000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1089000</v>
      </c>
      <c r="L41" s="31">
        <v>990000</v>
      </c>
      <c r="M41" s="31">
        <v>0</v>
      </c>
      <c r="N41" s="31">
        <v>0</v>
      </c>
      <c r="O41" s="31">
        <f t="shared" si="10"/>
        <v>3339000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82</v>
      </c>
      <c r="B42" s="31">
        <v>-1260000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-1089000</v>
      </c>
      <c r="L42" s="31">
        <v>-990000</v>
      </c>
      <c r="M42" s="31">
        <v>0</v>
      </c>
      <c r="N42" s="31">
        <v>0</v>
      </c>
      <c r="O42" s="31">
        <f t="shared" si="10"/>
        <v>-3339000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74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49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75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79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50</v>
      </c>
      <c r="B54" s="34">
        <f>+B20+B32</f>
        <v>1383086.2000000002</v>
      </c>
      <c r="C54" s="34">
        <f aca="true" t="shared" si="13" ref="C54:N54">+C20+C32</f>
        <v>985397.8900000001</v>
      </c>
      <c r="D54" s="34">
        <f t="shared" si="13"/>
        <v>876320.57</v>
      </c>
      <c r="E54" s="34">
        <f t="shared" si="13"/>
        <v>260045.17</v>
      </c>
      <c r="F54" s="34">
        <f t="shared" si="13"/>
        <v>944242.0499999998</v>
      </c>
      <c r="G54" s="34">
        <f t="shared" si="13"/>
        <v>1332973.5399999998</v>
      </c>
      <c r="H54" s="34">
        <f t="shared" si="13"/>
        <v>264321.42</v>
      </c>
      <c r="I54" s="34">
        <f t="shared" si="13"/>
        <v>994936.9500000001</v>
      </c>
      <c r="J54" s="34">
        <f t="shared" si="13"/>
        <v>879691.06</v>
      </c>
      <c r="K54" s="34">
        <f t="shared" si="13"/>
        <v>1172806.4600000002</v>
      </c>
      <c r="L54" s="34">
        <f t="shared" si="13"/>
        <v>1111217.96</v>
      </c>
      <c r="M54" s="34">
        <f t="shared" si="13"/>
        <v>610114.07</v>
      </c>
      <c r="N54" s="34">
        <f t="shared" si="13"/>
        <v>310790.77</v>
      </c>
      <c r="O54" s="34">
        <f>SUM(B54:N54)</f>
        <v>11125944.11</v>
      </c>
      <c r="P54"/>
      <c r="Q54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  <c r="U55" s="40"/>
    </row>
    <row r="56" spans="1:19" ht="18.75" customHeight="1">
      <c r="A56" s="35" t="s">
        <v>52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53</v>
      </c>
      <c r="B60" s="42">
        <f aca="true" t="shared" si="14" ref="B60:O60">SUM(B61:B71)</f>
        <v>1383086.21</v>
      </c>
      <c r="C60" s="42">
        <f t="shared" si="14"/>
        <v>985397.8899999999</v>
      </c>
      <c r="D60" s="42">
        <f t="shared" si="14"/>
        <v>876320.57</v>
      </c>
      <c r="E60" s="42">
        <f t="shared" si="14"/>
        <v>260045.17</v>
      </c>
      <c r="F60" s="42">
        <f t="shared" si="14"/>
        <v>944242.05</v>
      </c>
      <c r="G60" s="42">
        <f t="shared" si="14"/>
        <v>1332973.55</v>
      </c>
      <c r="H60" s="42">
        <f t="shared" si="14"/>
        <v>264321.43</v>
      </c>
      <c r="I60" s="42">
        <f t="shared" si="14"/>
        <v>994936.95</v>
      </c>
      <c r="J60" s="42">
        <f t="shared" si="14"/>
        <v>879691.06</v>
      </c>
      <c r="K60" s="42">
        <f t="shared" si="14"/>
        <v>1172806.45</v>
      </c>
      <c r="L60" s="42">
        <f t="shared" si="14"/>
        <v>1111217.96</v>
      </c>
      <c r="M60" s="42">
        <f t="shared" si="14"/>
        <v>610114.07</v>
      </c>
      <c r="N60" s="42">
        <f t="shared" si="14"/>
        <v>310790.77</v>
      </c>
      <c r="O60" s="34">
        <f t="shared" si="14"/>
        <v>11125944.129999999</v>
      </c>
      <c r="Q60"/>
    </row>
    <row r="61" spans="1:18" ht="18.75" customHeight="1">
      <c r="A61" s="26" t="s">
        <v>54</v>
      </c>
      <c r="B61" s="42">
        <v>1137934.68</v>
      </c>
      <c r="C61" s="42">
        <v>706289.19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1844223.8699999999</v>
      </c>
      <c r="P61"/>
      <c r="Q61"/>
      <c r="R61" s="41"/>
    </row>
    <row r="62" spans="1:16" ht="18.75" customHeight="1">
      <c r="A62" s="26" t="s">
        <v>55</v>
      </c>
      <c r="B62" s="42">
        <v>245151.53</v>
      </c>
      <c r="C62" s="42">
        <v>279108.7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524260.23</v>
      </c>
      <c r="P62"/>
    </row>
    <row r="63" spans="1:17" ht="18.75" customHeight="1">
      <c r="A63" s="26" t="s">
        <v>56</v>
      </c>
      <c r="B63" s="43">
        <v>0</v>
      </c>
      <c r="C63" s="43">
        <v>0</v>
      </c>
      <c r="D63" s="29">
        <v>876320.57</v>
      </c>
      <c r="E63" s="43">
        <v>0</v>
      </c>
      <c r="F63" s="43">
        <v>0</v>
      </c>
      <c r="G63" s="43">
        <v>0</v>
      </c>
      <c r="H63" s="42">
        <v>264321.43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1140642</v>
      </c>
      <c r="P63" s="52"/>
      <c r="Q63"/>
    </row>
    <row r="64" spans="1:18" ht="18.75" customHeight="1">
      <c r="A64" s="26" t="s">
        <v>57</v>
      </c>
      <c r="B64" s="43">
        <v>0</v>
      </c>
      <c r="C64" s="43">
        <v>0</v>
      </c>
      <c r="D64" s="43">
        <v>0</v>
      </c>
      <c r="E64" s="29">
        <v>260045.17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260045.17</v>
      </c>
      <c r="R64"/>
    </row>
    <row r="65" spans="1:19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29">
        <v>944242.05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944242.05</v>
      </c>
      <c r="S65"/>
    </row>
    <row r="66" spans="1:20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1332973.55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1332973.55</v>
      </c>
      <c r="T66"/>
    </row>
    <row r="67" spans="1:21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994936.95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994936.95</v>
      </c>
      <c r="U67"/>
    </row>
    <row r="68" spans="1:22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879691.06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879691.06</v>
      </c>
      <c r="V68"/>
    </row>
    <row r="69" spans="1:23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1172806.45</v>
      </c>
      <c r="L69" s="29">
        <v>1111217.96</v>
      </c>
      <c r="M69" s="43">
        <v>0</v>
      </c>
      <c r="N69" s="43">
        <v>0</v>
      </c>
      <c r="O69" s="34">
        <f t="shared" si="15"/>
        <v>2284024.41</v>
      </c>
      <c r="P69"/>
      <c r="W69"/>
    </row>
    <row r="70" spans="1:25" ht="18.75" customHeight="1">
      <c r="A70" s="26" t="s">
        <v>63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610114.07</v>
      </c>
      <c r="N70" s="43">
        <v>0</v>
      </c>
      <c r="O70" s="34">
        <f t="shared" si="15"/>
        <v>610114.07</v>
      </c>
      <c r="R70"/>
      <c r="Y70"/>
    </row>
    <row r="71" spans="1:26" ht="18.75" customHeight="1">
      <c r="A71" s="36" t="s">
        <v>64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310790.77</v>
      </c>
      <c r="O71" s="46">
        <f t="shared" si="15"/>
        <v>310790.77</v>
      </c>
      <c r="P71"/>
      <c r="S71"/>
      <c r="Z71"/>
    </row>
    <row r="72" spans="1:12" ht="21" customHeight="1">
      <c r="A72" s="47" t="s">
        <v>80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2024-02-20T18:46:40Z</dcterms:modified>
  <cp:category/>
  <cp:version/>
  <cp:contentType/>
  <cp:contentStatus/>
</cp:coreProperties>
</file>