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<sst xmlns="http://schemas.openxmlformats.org/spreadsheetml/2006/main" count="90" uniqueCount="87">
  <si>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</si>
  <si>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</si>
  <si>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</si>
  <si>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</si>
  <si>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</si>
  <si>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</si>
  <si>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</si>
  <si>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</si>
  <si>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</si>
  <si>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</si>
  <si>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</si>
  <si>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</si>
  <si>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</si>
  <si>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</si>
  <si>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</si>
  <si>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</si>
  <si>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</si>
  <si>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</si>
  <si>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</si>
  <si>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</si>
  <si>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</si>
  <si>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</si>
  <si>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</si>
  <si>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</si>
  <si>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</si>
  <si>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</si>
  <si>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</si>
  <si>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</si>
  <si>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</si>
  <si>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</si>
  <si>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</si>
  <si>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</si>
  <si>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</si>
  <si>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</si>
  <si>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</si>
  <si>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</si>
  <si>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</si>
  <si>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</si>
  <si>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</si>
  <si>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</si>
  <si>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</si>
  <si>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</si>
  <si>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</si>
  <si>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</si>
  <si>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</si>
  <si>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</si>
  <si>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</si>
  <si>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</si>
  <si>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</si>
  <si>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</si>
  <si>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</si>
  <si>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</si>
  <si>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</si>
  <si>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</si>
  <si>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</si>
  <si>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</si>
  <si>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</si>
  <si>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</si>
  <si>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</si>
  <si>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</si>
  <si>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</si>
  <si>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</si>
  <si>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</si>
  <si>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</si>
  <si>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</si>
  <si>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</si>
  <si>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</si>
  <si>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</si>
  <si>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</si>
  <si>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</si>
  <si>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</si>
  <si>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</si>
  <si>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</si>
  <si>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</si>
  <si>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</si>
  <si>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</si>
  <si>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</si>
  <si>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</si>
  <si>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</si>
  <si>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</si>
  <si>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</si>
  <si>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</si>
  <si>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</si>
  <si>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</si>
  <si>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11/02/24 - VENCIMENTO 20/02/24</t>
  </si>
  <si>
    <t>5.0. Remuneração Veículos Elétricos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</si>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</sst>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" fontId="2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0</v>
      </c>
      <c r="H3" s="73" t="s">
        <v>86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171576</v>
      </c>
      <c r="C7" s="9">
        <f t="shared" si="0"/>
        <v>108207</v>
      </c>
      <c r="D7" s="9">
        <f t="shared" si="0"/>
        <v>105440</v>
      </c>
      <c r="E7" s="9">
        <f t="shared" si="0"/>
        <v>30096</v>
      </c>
      <c r="F7" s="9">
        <f t="shared" si="0"/>
        <v>103700</v>
      </c>
      <c r="G7" s="9">
        <f t="shared" si="0"/>
        <v>154209</v>
      </c>
      <c r="H7" s="9">
        <f t="shared" si="0"/>
        <v>19076</v>
      </c>
      <c r="I7" s="9">
        <f t="shared" si="0"/>
        <v>133131</v>
      </c>
      <c r="J7" s="9">
        <f t="shared" si="0"/>
        <v>95569</v>
      </c>
      <c r="K7" s="9">
        <f t="shared" si="0"/>
        <v>150604</v>
      </c>
      <c r="L7" s="9">
        <f t="shared" si="0"/>
        <v>105163</v>
      </c>
      <c r="M7" s="9">
        <f t="shared" si="0"/>
        <v>54052</v>
      </c>
      <c r="N7" s="9">
        <f t="shared" si="0"/>
        <v>28361</v>
      </c>
      <c r="O7" s="9">
        <f t="shared" si="0"/>
        <v>1259184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171576</v>
      </c>
      <c r="C11" s="13">
        <v>108207</v>
      </c>
      <c r="D11" s="13">
        <v>105440</v>
      </c>
      <c r="E11" s="13">
        <v>30096</v>
      </c>
      <c r="F11" s="13">
        <v>103700</v>
      </c>
      <c r="G11" s="13">
        <v>154209</v>
      </c>
      <c r="H11" s="13">
        <v>19076</v>
      </c>
      <c r="I11" s="13">
        <v>133131</v>
      </c>
      <c r="J11" s="13">
        <v>95569</v>
      </c>
      <c r="K11" s="13">
        <v>150604</v>
      </c>
      <c r="L11" s="13">
        <v>105163</v>
      </c>
      <c r="M11" s="13">
        <v>54052</v>
      </c>
      <c r="N11" s="13">
        <v>28361</v>
      </c>
      <c r="O11" s="11">
        <f>SUM(B11:N11)</f>
        <v>1259184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11144</v>
      </c>
      <c r="C12" s="13">
        <v>8620</v>
      </c>
      <c r="D12" s="13">
        <v>7703</v>
      </c>
      <c r="E12" s="13">
        <v>2932</v>
      </c>
      <c r="F12" s="13">
        <v>8276</v>
      </c>
      <c r="G12" s="13">
        <v>13598</v>
      </c>
      <c r="H12" s="13">
        <v>1763</v>
      </c>
      <c r="I12" s="13">
        <v>10712</v>
      </c>
      <c r="J12" s="13">
        <v>7575</v>
      </c>
      <c r="K12" s="13">
        <v>9354</v>
      </c>
      <c r="L12" s="13">
        <v>6578</v>
      </c>
      <c r="M12" s="13">
        <v>2463</v>
      </c>
      <c r="N12" s="13">
        <v>984</v>
      </c>
      <c r="O12" s="11">
        <f>SUM(B12:N12)</f>
        <v>91702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160432</v>
      </c>
      <c r="C13" s="15">
        <f t="shared" si="2"/>
        <v>99587</v>
      </c>
      <c r="D13" s="15">
        <f t="shared" si="2"/>
        <v>97737</v>
      </c>
      <c r="E13" s="15">
        <f t="shared" si="2"/>
        <v>27164</v>
      </c>
      <c r="F13" s="15">
        <f t="shared" si="2"/>
        <v>95424</v>
      </c>
      <c r="G13" s="15">
        <f t="shared" si="2"/>
        <v>140611</v>
      </c>
      <c r="H13" s="15">
        <f t="shared" si="2"/>
        <v>17313</v>
      </c>
      <c r="I13" s="15">
        <f t="shared" si="2"/>
        <v>122419</v>
      </c>
      <c r="J13" s="15">
        <f t="shared" si="2"/>
        <v>87994</v>
      </c>
      <c r="K13" s="15">
        <f t="shared" si="2"/>
        <v>141250</v>
      </c>
      <c r="L13" s="15">
        <f t="shared" si="2"/>
        <v>98585</v>
      </c>
      <c r="M13" s="15">
        <f t="shared" si="2"/>
        <v>51589</v>
      </c>
      <c r="N13" s="15">
        <f t="shared" si="2"/>
        <v>27377</v>
      </c>
      <c r="O13" s="11">
        <f>SUM(B13:N13)</f>
        <v>1167482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1.42858665664452</v>
      </c>
      <c r="C18" s="19">
        <v>1.599897844602363</v>
      </c>
      <c r="D18" s="19">
        <v>1.734572878286688</v>
      </c>
      <c r="E18" s="19">
        <v>1.063768073159554</v>
      </c>
      <c r="F18" s="19">
        <v>1.558612643957778</v>
      </c>
      <c r="G18" s="19">
        <v>1.745329949220548</v>
      </c>
      <c r="H18" s="19">
        <v>1.81477090253889</v>
      </c>
      <c r="I18" s="19">
        <v>1.366074231363367</v>
      </c>
      <c r="J18" s="19">
        <v>1.55040093107319</v>
      </c>
      <c r="K18" s="19">
        <v>1.435491378344452</v>
      </c>
      <c r="L18" s="19">
        <v>1.502036445128566</v>
      </c>
      <c r="M18" s="19">
        <v>1.461945281934001</v>
      </c>
      <c r="N18" s="19">
        <v>1.31225850005359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815388.0599999999</v>
      </c>
      <c r="C20" s="24">
        <f aca="true" t="shared" si="3" ref="C20:O20">SUM(C21:C31)</f>
        <v>575927.84</v>
      </c>
      <c r="D20" s="24">
        <f t="shared" si="3"/>
        <v>526883.62</v>
      </c>
      <c r="E20" s="24">
        <f t="shared" si="3"/>
        <v>163641.95</v>
      </c>
      <c r="F20" s="24">
        <f t="shared" si="3"/>
        <v>550443.65</v>
      </c>
      <c r="G20" s="24">
        <f t="shared" si="3"/>
        <v>760775.6200000001</v>
      </c>
      <c r="H20" s="24">
        <f t="shared" si="3"/>
        <v>149113.82</v>
      </c>
      <c r="I20" s="24">
        <f t="shared" si="3"/>
        <v>618797</v>
      </c>
      <c r="J20" s="24">
        <f t="shared" si="3"/>
        <v>496386.14</v>
      </c>
      <c r="K20" s="24">
        <f t="shared" si="3"/>
        <v>734545.6500000001</v>
      </c>
      <c r="L20" s="24">
        <f t="shared" si="3"/>
        <v>617601.2699999999</v>
      </c>
      <c r="M20" s="24">
        <f t="shared" si="3"/>
        <v>345263.6499999999</v>
      </c>
      <c r="N20" s="24">
        <f t="shared" si="3"/>
        <v>145109.16999999998</v>
      </c>
      <c r="O20" s="24">
        <f t="shared" si="3"/>
        <v>6499877.4399999995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506492.35</v>
      </c>
      <c r="C21" s="28">
        <f aca="true" t="shared" si="4" ref="C21:N21">ROUND((C15+C16)*C7,2)</f>
        <v>329988.07</v>
      </c>
      <c r="D21" s="28">
        <f t="shared" si="4"/>
        <v>281999.28</v>
      </c>
      <c r="E21" s="28">
        <f t="shared" si="4"/>
        <v>137508.62</v>
      </c>
      <c r="F21" s="28">
        <f t="shared" si="4"/>
        <v>321459.63</v>
      </c>
      <c r="G21" s="28">
        <f t="shared" si="4"/>
        <v>393325.48</v>
      </c>
      <c r="H21" s="28">
        <f t="shared" si="4"/>
        <v>65327.67</v>
      </c>
      <c r="I21" s="28">
        <f t="shared" si="4"/>
        <v>403133.98</v>
      </c>
      <c r="J21" s="28">
        <f t="shared" si="4"/>
        <v>291074.5</v>
      </c>
      <c r="K21" s="28">
        <f t="shared" si="4"/>
        <v>433573.86</v>
      </c>
      <c r="L21" s="28">
        <f t="shared" si="4"/>
        <v>344724.31</v>
      </c>
      <c r="M21" s="28">
        <f t="shared" si="4"/>
        <v>204451.69</v>
      </c>
      <c r="N21" s="28">
        <f t="shared" si="4"/>
        <v>96901.03</v>
      </c>
      <c r="O21" s="28">
        <f aca="true" t="shared" si="5" ref="O21:O29">SUM(B21:N21)</f>
        <v>3809960.4699999993</v>
      </c>
    </row>
    <row r="22" spans="1:23" ht="18.75" customHeight="1">
      <c r="A22" s="26" t="s">
        <v>33</v>
      </c>
      <c r="B22" s="28">
        <f>IF(B18&lt;&gt;0,ROUND((B18-1)*B21,2),0)</f>
        <v>217075.86</v>
      </c>
      <c r="C22" s="28">
        <f aca="true" t="shared" si="6" ref="C22:N22">IF(C18&lt;&gt;0,ROUND((C18-1)*C21,2),0)</f>
        <v>197959.13</v>
      </c>
      <c r="D22" s="28">
        <f t="shared" si="6"/>
        <v>207149.02</v>
      </c>
      <c r="E22" s="28">
        <f t="shared" si="6"/>
        <v>8768.66</v>
      </c>
      <c r="F22" s="28">
        <f t="shared" si="6"/>
        <v>179571.41</v>
      </c>
      <c r="G22" s="28">
        <f t="shared" si="6"/>
        <v>293157.26</v>
      </c>
      <c r="H22" s="28">
        <f t="shared" si="6"/>
        <v>53227.08</v>
      </c>
      <c r="I22" s="28">
        <f t="shared" si="6"/>
        <v>147576.96</v>
      </c>
      <c r="J22" s="28">
        <f t="shared" si="6"/>
        <v>160207.68</v>
      </c>
      <c r="K22" s="28">
        <f t="shared" si="6"/>
        <v>188817.68</v>
      </c>
      <c r="L22" s="28">
        <f t="shared" si="6"/>
        <v>173064.17</v>
      </c>
      <c r="M22" s="28">
        <f t="shared" si="6"/>
        <v>94445.49</v>
      </c>
      <c r="N22" s="28">
        <f t="shared" si="6"/>
        <v>30258.17</v>
      </c>
      <c r="O22" s="28">
        <f t="shared" si="5"/>
        <v>1951278.5699999998</v>
      </c>
      <c r="W22" s="51"/>
    </row>
    <row r="23" spans="1:15" ht="18.75" customHeight="1">
      <c r="A23" s="26" t="s">
        <v>34</v>
      </c>
      <c r="B23" s="28">
        <v>27285.7</v>
      </c>
      <c r="C23" s="28">
        <v>19169.57</v>
      </c>
      <c r="D23" s="28">
        <v>17275.52</v>
      </c>
      <c r="E23" s="28">
        <v>6150.98</v>
      </c>
      <c r="F23" s="28">
        <v>19244.8</v>
      </c>
      <c r="G23" s="28">
        <v>28186.67</v>
      </c>
      <c r="H23" s="28">
        <v>4291.52</v>
      </c>
      <c r="I23" s="28">
        <v>21292.55</v>
      </c>
      <c r="J23" s="28">
        <v>15610.03</v>
      </c>
      <c r="K23" s="28">
        <v>30665.81</v>
      </c>
      <c r="L23" s="28">
        <v>23640.36</v>
      </c>
      <c r="M23" s="28">
        <v>14359.54</v>
      </c>
      <c r="N23" s="28">
        <v>6991.03</v>
      </c>
      <c r="O23" s="28">
        <f t="shared" si="5"/>
        <v>234164.08000000002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1242.9</v>
      </c>
      <c r="C26" s="28">
        <v>908.16</v>
      </c>
      <c r="D26" s="28">
        <v>838.3</v>
      </c>
      <c r="E26" s="28">
        <v>253.24</v>
      </c>
      <c r="F26" s="28">
        <v>861.59</v>
      </c>
      <c r="G26" s="28">
        <v>1181.77</v>
      </c>
      <c r="H26" s="28">
        <v>206.66</v>
      </c>
      <c r="I26" s="28">
        <v>948.91</v>
      </c>
      <c r="J26" s="28">
        <v>771.35</v>
      </c>
      <c r="K26" s="28">
        <v>1138.11</v>
      </c>
      <c r="L26" s="28">
        <v>946</v>
      </c>
      <c r="M26" s="28">
        <v>518.12</v>
      </c>
      <c r="N26" s="28">
        <v>224.13</v>
      </c>
      <c r="O26" s="28">
        <f t="shared" si="5"/>
        <v>10039.24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794.17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805.82</v>
      </c>
      <c r="M27" s="28">
        <v>454.66</v>
      </c>
      <c r="N27" s="28">
        <v>238.99</v>
      </c>
      <c r="O27" s="28">
        <f t="shared" si="5"/>
        <v>8444.64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36320.05</v>
      </c>
      <c r="L30" s="28">
        <v>31516</v>
      </c>
      <c r="M30" s="28">
        <v>0</v>
      </c>
      <c r="N30" s="28">
        <v>0</v>
      </c>
      <c r="O30" s="28">
        <f>SUM(B30:N30)</f>
        <v>67836.05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-441000</v>
      </c>
      <c r="C32" s="28">
        <f aca="true" t="shared" si="7" ref="C32:O32">+C33+C35+C48+C49+C50+C55-C56</f>
        <v>0</v>
      </c>
      <c r="D32" s="28">
        <f t="shared" si="7"/>
        <v>0</v>
      </c>
      <c r="E32" s="28">
        <f t="shared" si="7"/>
        <v>0</v>
      </c>
      <c r="F32" s="28">
        <f t="shared" si="7"/>
        <v>0</v>
      </c>
      <c r="G32" s="28">
        <f t="shared" si="7"/>
        <v>0</v>
      </c>
      <c r="H32" s="28">
        <f t="shared" si="7"/>
        <v>0</v>
      </c>
      <c r="I32" s="28">
        <f t="shared" si="7"/>
        <v>0</v>
      </c>
      <c r="J32" s="28">
        <f t="shared" si="7"/>
        <v>0</v>
      </c>
      <c r="K32" s="28">
        <f t="shared" si="7"/>
        <v>-405000</v>
      </c>
      <c r="L32" s="28">
        <f t="shared" si="7"/>
        <v>-369000</v>
      </c>
      <c r="M32" s="28">
        <f t="shared" si="7"/>
        <v>0</v>
      </c>
      <c r="N32" s="28">
        <f t="shared" si="7"/>
        <v>0</v>
      </c>
      <c r="O32" s="28">
        <f t="shared" si="7"/>
        <v>-1215000</v>
      </c>
    </row>
    <row r="33" spans="1:15" ht="18.75" customHeight="1">
      <c r="A33" s="26" t="s">
        <v>38</v>
      </c>
      <c r="B33" s="29">
        <f>+B34</f>
        <v>0</v>
      </c>
      <c r="C33" s="29">
        <f>+C34</f>
        <v>0</v>
      </c>
      <c r="D33" s="29">
        <f aca="true" t="shared" si="8" ref="D33:O33">+D34</f>
        <v>0</v>
      </c>
      <c r="E33" s="29">
        <f t="shared" si="8"/>
        <v>0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0</v>
      </c>
      <c r="J33" s="29">
        <f t="shared" si="8"/>
        <v>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8"/>
        <v>0</v>
      </c>
      <c r="O33" s="29">
        <f t="shared" si="8"/>
        <v>0</v>
      </c>
    </row>
    <row r="34" spans="1:26" ht="18.75" customHeight="1">
      <c r="A34" s="27" t="s">
        <v>39</v>
      </c>
      <c r="B34" s="16">
        <f>ROUND((-B9)*$G$3,2)</f>
        <v>0</v>
      </c>
      <c r="C34" s="16">
        <f aca="true" t="shared" si="9" ref="C34:N34">ROUND((-C9)*$G$3,2)</f>
        <v>0</v>
      </c>
      <c r="D34" s="16">
        <f t="shared" si="9"/>
        <v>0</v>
      </c>
      <c r="E34" s="16">
        <f t="shared" si="9"/>
        <v>0</v>
      </c>
      <c r="F34" s="16">
        <f t="shared" si="9"/>
        <v>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0</v>
      </c>
      <c r="M34" s="16">
        <f t="shared" si="9"/>
        <v>0</v>
      </c>
      <c r="N34" s="16">
        <f t="shared" si="9"/>
        <v>0</v>
      </c>
      <c r="O34" s="30">
        <f aca="true" t="shared" si="10" ref="O34:O56">SUM(B34:N34)</f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-441000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-405000</v>
      </c>
      <c r="L35" s="29">
        <f t="shared" si="11"/>
        <v>-369000</v>
      </c>
      <c r="M35" s="29">
        <f t="shared" si="11"/>
        <v>0</v>
      </c>
      <c r="N35" s="29">
        <f t="shared" si="11"/>
        <v>0</v>
      </c>
      <c r="O35" s="29">
        <f t="shared" si="11"/>
        <v>-1215000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-441000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-405000</v>
      </c>
      <c r="L42" s="31">
        <v>-369000</v>
      </c>
      <c r="M42" s="31">
        <v>0</v>
      </c>
      <c r="N42" s="31">
        <v>0</v>
      </c>
      <c r="O42" s="31">
        <f t="shared" si="10"/>
        <v>-1215000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374388.05999999994</v>
      </c>
      <c r="C54" s="34">
        <f aca="true" t="shared" si="13" ref="C54:N54">+C20+C32</f>
        <v>575927.84</v>
      </c>
      <c r="D54" s="34">
        <f t="shared" si="13"/>
        <v>526883.62</v>
      </c>
      <c r="E54" s="34">
        <f t="shared" si="13"/>
        <v>163641.95</v>
      </c>
      <c r="F54" s="34">
        <f t="shared" si="13"/>
        <v>550443.65</v>
      </c>
      <c r="G54" s="34">
        <f t="shared" si="13"/>
        <v>760775.6200000001</v>
      </c>
      <c r="H54" s="34">
        <f t="shared" si="13"/>
        <v>149113.82</v>
      </c>
      <c r="I54" s="34">
        <f t="shared" si="13"/>
        <v>618797</v>
      </c>
      <c r="J54" s="34">
        <f t="shared" si="13"/>
        <v>496386.14</v>
      </c>
      <c r="K54" s="34">
        <f t="shared" si="13"/>
        <v>329545.65000000014</v>
      </c>
      <c r="L54" s="34">
        <f t="shared" si="13"/>
        <v>248601.2699999999</v>
      </c>
      <c r="M54" s="34">
        <f t="shared" si="13"/>
        <v>345263.6499999999</v>
      </c>
      <c r="N54" s="34">
        <f t="shared" si="13"/>
        <v>145109.16999999998</v>
      </c>
      <c r="O54" s="34">
        <f>SUM(B54:N54)</f>
        <v>5284877.4399999995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374388.06</v>
      </c>
      <c r="C60" s="42">
        <f t="shared" si="14"/>
        <v>575927.8300000001</v>
      </c>
      <c r="D60" s="42">
        <f t="shared" si="14"/>
        <v>526883.62</v>
      </c>
      <c r="E60" s="42">
        <f t="shared" si="14"/>
        <v>163641.95</v>
      </c>
      <c r="F60" s="42">
        <f t="shared" si="14"/>
        <v>550443.65</v>
      </c>
      <c r="G60" s="42">
        <f t="shared" si="14"/>
        <v>760775.61</v>
      </c>
      <c r="H60" s="42">
        <f t="shared" si="14"/>
        <v>149113.82</v>
      </c>
      <c r="I60" s="42">
        <f t="shared" si="14"/>
        <v>618797</v>
      </c>
      <c r="J60" s="42">
        <f t="shared" si="14"/>
        <v>496386.14</v>
      </c>
      <c r="K60" s="42">
        <f t="shared" si="14"/>
        <v>329545.64</v>
      </c>
      <c r="L60" s="42">
        <f t="shared" si="14"/>
        <v>248601.27</v>
      </c>
      <c r="M60" s="42">
        <f t="shared" si="14"/>
        <v>345263.65</v>
      </c>
      <c r="N60" s="42">
        <f t="shared" si="14"/>
        <v>145109.17</v>
      </c>
      <c r="O60" s="34">
        <f t="shared" si="14"/>
        <v>5284877.41</v>
      </c>
      <c r="Q60"/>
    </row>
    <row r="61" spans="1:18" ht="18.75" customHeight="1">
      <c r="A61" s="26" t="s">
        <v>54</v>
      </c>
      <c r="B61" s="42">
        <v>315845.69</v>
      </c>
      <c r="C61" s="42">
        <v>415565.45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731411.14</v>
      </c>
      <c r="P61"/>
      <c r="Q61"/>
      <c r="R61" s="41"/>
    </row>
    <row r="62" spans="1:16" ht="18.75" customHeight="1">
      <c r="A62" s="26" t="s">
        <v>55</v>
      </c>
      <c r="B62" s="42">
        <v>58542.37</v>
      </c>
      <c r="C62" s="42">
        <v>160362.38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218904.75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526883.62</v>
      </c>
      <c r="E63" s="43">
        <v>0</v>
      </c>
      <c r="F63" s="43">
        <v>0</v>
      </c>
      <c r="G63" s="43">
        <v>0</v>
      </c>
      <c r="H63" s="42">
        <v>149113.82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675997.44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163641.95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163641.95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550443.65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550443.65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760775.61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760775.61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618797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618797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496386.14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496386.14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329545.64</v>
      </c>
      <c r="L69" s="29">
        <v>248601.27</v>
      </c>
      <c r="M69" s="43">
        <v>0</v>
      </c>
      <c r="N69" s="43">
        <v>0</v>
      </c>
      <c r="O69" s="34">
        <f t="shared" si="15"/>
        <v>578146.91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345263.65</v>
      </c>
      <c r="N70" s="43">
        <v>0</v>
      </c>
      <c r="O70" s="34">
        <f t="shared" si="15"/>
        <v>345263.65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145109.17</v>
      </c>
      <c r="O71" s="46">
        <f t="shared" si="15"/>
        <v>145109.17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2024-02-20T13:25:10Z</dcterms:modified>
  <cp:category/>
  <cp:version/>
  <cp:contentType/>
  <cp:contentStatus/>
</cp:coreProperties>
</file>