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<sst xmlns="http://schemas.openxmlformats.org/spreadsheetml/2006/main" count="90" uniqueCount="87">
  <si>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</si>
  <si>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</si>
  <si>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</si>
  <si>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</si>
  <si>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</si>
  <si>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</si>
  <si>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</si>
  <si>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</si>
  <si>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</si>
  <si>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</si>
  <si>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</si>
  <si>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</si>
  <si>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</si>
  <si>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</si>
  <si>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</si>
  <si>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</si>
  <si>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</si>
  <si>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</si>
  <si>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</si>
  <si>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</si>
  <si>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</si>
  <si>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</si>
  <si>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</si>
  <si>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</si>
  <si>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</si>
  <si>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</si>
  <si>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</si>
  <si>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</si>
  <si>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</si>
  <si>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</si>
  <si>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</si>
  <si>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</si>
  <si>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</si>
  <si>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</si>
  <si>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</si>
  <si>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</si>
  <si>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</si>
  <si>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</si>
  <si>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</si>
  <si>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</si>
  <si>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</si>
  <si>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</si>
  <si>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</si>
  <si>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</si>
  <si>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</si>
  <si>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</si>
  <si>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</si>
  <si>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</si>
  <si>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</si>
  <si>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</si>
  <si>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</si>
  <si>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</si>
  <si>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</si>
  <si>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</si>
  <si>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</si>
  <si>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</si>
  <si>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</si>
  <si>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</si>
  <si>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</si>
  <si>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</si>
  <si>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</si>
  <si>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</si>
  <si>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</si>
  <si>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</si>
  <si>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</si>
  <si>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</si>
  <si>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</si>
  <si>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</si>
  <si>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</si>
  <si>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</si>
  <si>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</si>
  <si>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</si>
  <si>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</si>
  <si>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</si>
  <si>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</si>
  <si>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</si>
  <si>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</si>
  <si>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</si>
  <si>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</si>
  <si>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</si>
  <si>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</si>
  <si>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</si>
  <si>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</si>
  <si>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07/02/24 - VENCIMENTO 16/02/24</t>
  </si>
  <si>
    <t>5.0. Remuneração Veículos Elétricos</t>
  </si>
  <si>
    <t>5.3. Revisão de Remuneração pelo Transporte Coletivo¹</t>
  </si>
  <si>
    <t xml:space="preserve">   ¹ Remuneração do evento Fórmula 1, período de operação de 03/11/23 a 05/11/23.
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</si>
</sst>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914400</xdr:colOff>
      <xdr:row>78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326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387985</v>
      </c>
      <c r="C7" s="9">
        <f t="shared" si="0"/>
        <v>262875</v>
      </c>
      <c r="D7" s="9">
        <f t="shared" si="0"/>
        <v>239815</v>
      </c>
      <c r="E7" s="9">
        <f t="shared" si="0"/>
        <v>69132</v>
      </c>
      <c r="F7" s="9">
        <f t="shared" si="0"/>
        <v>240857</v>
      </c>
      <c r="G7" s="9">
        <f t="shared" si="0"/>
        <v>381140</v>
      </c>
      <c r="H7" s="9">
        <f t="shared" si="0"/>
        <v>49962</v>
      </c>
      <c r="I7" s="9">
        <f t="shared" si="0"/>
        <v>295844</v>
      </c>
      <c r="J7" s="9">
        <f t="shared" si="0"/>
        <v>221668</v>
      </c>
      <c r="K7" s="9">
        <f t="shared" si="0"/>
        <v>335167</v>
      </c>
      <c r="L7" s="9">
        <f t="shared" si="0"/>
        <v>255952</v>
      </c>
      <c r="M7" s="9">
        <f t="shared" si="0"/>
        <v>136089</v>
      </c>
      <c r="N7" s="9">
        <f t="shared" si="0"/>
        <v>87223</v>
      </c>
      <c r="O7" s="9">
        <f t="shared" si="0"/>
        <v>2963709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11081</v>
      </c>
      <c r="C8" s="11">
        <f t="shared" si="1"/>
        <v>10758</v>
      </c>
      <c r="D8" s="11">
        <f t="shared" si="1"/>
        <v>5817</v>
      </c>
      <c r="E8" s="11">
        <f t="shared" si="1"/>
        <v>2131</v>
      </c>
      <c r="F8" s="11">
        <f t="shared" si="1"/>
        <v>7312</v>
      </c>
      <c r="G8" s="11">
        <f t="shared" si="1"/>
        <v>13590</v>
      </c>
      <c r="H8" s="11">
        <f t="shared" si="1"/>
        <v>1956</v>
      </c>
      <c r="I8" s="11">
        <f t="shared" si="1"/>
        <v>15118</v>
      </c>
      <c r="J8" s="11">
        <f t="shared" si="1"/>
        <v>8482</v>
      </c>
      <c r="K8" s="11">
        <f t="shared" si="1"/>
        <v>5208</v>
      </c>
      <c r="L8" s="11">
        <f t="shared" si="1"/>
        <v>3645</v>
      </c>
      <c r="M8" s="11">
        <f t="shared" si="1"/>
        <v>5987</v>
      </c>
      <c r="N8" s="11">
        <f t="shared" si="1"/>
        <v>3810</v>
      </c>
      <c r="O8" s="11">
        <f t="shared" si="1"/>
        <v>94895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11081</v>
      </c>
      <c r="C9" s="11">
        <v>10758</v>
      </c>
      <c r="D9" s="11">
        <v>5817</v>
      </c>
      <c r="E9" s="11">
        <v>2131</v>
      </c>
      <c r="F9" s="11">
        <v>7312</v>
      </c>
      <c r="G9" s="11">
        <v>13590</v>
      </c>
      <c r="H9" s="11">
        <v>1956</v>
      </c>
      <c r="I9" s="11">
        <v>15118</v>
      </c>
      <c r="J9" s="11">
        <v>8482</v>
      </c>
      <c r="K9" s="11">
        <v>5208</v>
      </c>
      <c r="L9" s="11">
        <v>3641</v>
      </c>
      <c r="M9" s="11">
        <v>5987</v>
      </c>
      <c r="N9" s="11">
        <v>3790</v>
      </c>
      <c r="O9" s="11">
        <f>SUM(B9:N9)</f>
        <v>94871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</v>
      </c>
      <c r="M10" s="13">
        <v>0</v>
      </c>
      <c r="N10" s="13">
        <v>20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376904</v>
      </c>
      <c r="C11" s="13">
        <v>252117</v>
      </c>
      <c r="D11" s="13">
        <v>233998</v>
      </c>
      <c r="E11" s="13">
        <v>67001</v>
      </c>
      <c r="F11" s="13">
        <v>233545</v>
      </c>
      <c r="G11" s="13">
        <v>367550</v>
      </c>
      <c r="H11" s="13">
        <v>48006</v>
      </c>
      <c r="I11" s="13">
        <v>280726</v>
      </c>
      <c r="J11" s="13">
        <v>213186</v>
      </c>
      <c r="K11" s="13">
        <v>329959</v>
      </c>
      <c r="L11" s="13">
        <v>252307</v>
      </c>
      <c r="M11" s="13">
        <v>130102</v>
      </c>
      <c r="N11" s="13">
        <v>83413</v>
      </c>
      <c r="O11" s="11">
        <f>SUM(B11:N11)</f>
        <v>2868814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30751</v>
      </c>
      <c r="C12" s="13">
        <v>25849</v>
      </c>
      <c r="D12" s="13">
        <v>20637</v>
      </c>
      <c r="E12" s="13">
        <v>8427</v>
      </c>
      <c r="F12" s="13">
        <v>24677</v>
      </c>
      <c r="G12" s="13">
        <v>40187</v>
      </c>
      <c r="H12" s="13">
        <v>5441</v>
      </c>
      <c r="I12" s="13">
        <v>30460</v>
      </c>
      <c r="J12" s="13">
        <v>20605</v>
      </c>
      <c r="K12" s="13">
        <v>25585</v>
      </c>
      <c r="L12" s="13">
        <v>19393</v>
      </c>
      <c r="M12" s="13">
        <v>7404</v>
      </c>
      <c r="N12" s="13">
        <v>4023</v>
      </c>
      <c r="O12" s="11">
        <f>SUM(B12:N12)</f>
        <v>263439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346153</v>
      </c>
      <c r="C13" s="15">
        <f t="shared" si="2"/>
        <v>226268</v>
      </c>
      <c r="D13" s="15">
        <f t="shared" si="2"/>
        <v>213361</v>
      </c>
      <c r="E13" s="15">
        <f t="shared" si="2"/>
        <v>58574</v>
      </c>
      <c r="F13" s="15">
        <f t="shared" si="2"/>
        <v>208868</v>
      </c>
      <c r="G13" s="15">
        <f t="shared" si="2"/>
        <v>327363</v>
      </c>
      <c r="H13" s="15">
        <f t="shared" si="2"/>
        <v>42565</v>
      </c>
      <c r="I13" s="15">
        <f t="shared" si="2"/>
        <v>250266</v>
      </c>
      <c r="J13" s="15">
        <f t="shared" si="2"/>
        <v>192581</v>
      </c>
      <c r="K13" s="15">
        <f t="shared" si="2"/>
        <v>304374</v>
      </c>
      <c r="L13" s="15">
        <f t="shared" si="2"/>
        <v>232914</v>
      </c>
      <c r="M13" s="15">
        <f t="shared" si="2"/>
        <v>122698</v>
      </c>
      <c r="N13" s="15">
        <f t="shared" si="2"/>
        <v>79390</v>
      </c>
      <c r="O13" s="11">
        <f>SUM(B13:N13)</f>
        <v>2605375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1.178498277962846</v>
      </c>
      <c r="C18" s="19">
        <v>1.229062989793189</v>
      </c>
      <c r="D18" s="19">
        <v>1.364988569752374</v>
      </c>
      <c r="E18" s="19">
        <v>0.833311950034321</v>
      </c>
      <c r="F18" s="19">
        <v>1.2923183443232</v>
      </c>
      <c r="G18" s="19">
        <v>1.355708666102848</v>
      </c>
      <c r="H18" s="19">
        <v>1.461161011357752</v>
      </c>
      <c r="I18" s="19">
        <v>1.109692907114416</v>
      </c>
      <c r="J18" s="19">
        <v>1.300589092975788</v>
      </c>
      <c r="K18" s="19">
        <v>1.147599152753164</v>
      </c>
      <c r="L18" s="19">
        <v>1.229545072987256</v>
      </c>
      <c r="M18" s="19">
        <v>1.153100739353289</v>
      </c>
      <c r="N18" s="19">
        <v>1.028467632909187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SUM(B21:B31)</f>
        <v>1478631.95</v>
      </c>
      <c r="C20" s="24">
        <f aca="true" t="shared" si="3" ref="C20:O20">SUM(C21:C31)</f>
        <v>1057037.07</v>
      </c>
      <c r="D20" s="24">
        <f t="shared" si="3"/>
        <v>926905.76</v>
      </c>
      <c r="E20" s="24">
        <f t="shared" si="3"/>
        <v>285868.8399999999</v>
      </c>
      <c r="F20" s="24">
        <f t="shared" si="3"/>
        <v>1036983.22</v>
      </c>
      <c r="G20" s="24">
        <f t="shared" si="3"/>
        <v>1427236.06</v>
      </c>
      <c r="H20" s="24">
        <f t="shared" si="3"/>
        <v>284395.68999999994</v>
      </c>
      <c r="I20" s="24">
        <f t="shared" si="3"/>
        <v>1087066.1700000002</v>
      </c>
      <c r="J20" s="24">
        <f t="shared" si="3"/>
        <v>945383.03</v>
      </c>
      <c r="K20" s="24">
        <f t="shared" si="3"/>
        <v>1241800.34</v>
      </c>
      <c r="L20" s="24">
        <f t="shared" si="3"/>
        <v>1160733.36</v>
      </c>
      <c r="M20" s="24">
        <f t="shared" si="3"/>
        <v>650086.9700000001</v>
      </c>
      <c r="N20" s="24">
        <f t="shared" si="3"/>
        <v>333705.09</v>
      </c>
      <c r="O20" s="24">
        <f t="shared" si="3"/>
        <v>11915833.55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1145331.72</v>
      </c>
      <c r="C21" s="28">
        <f aca="true" t="shared" si="4" ref="C21:N21">ROUND((C15+C16)*C7,2)</f>
        <v>801663.6</v>
      </c>
      <c r="D21" s="28">
        <f t="shared" si="4"/>
        <v>641385.22</v>
      </c>
      <c r="E21" s="28">
        <f t="shared" si="4"/>
        <v>315864.11</v>
      </c>
      <c r="F21" s="28">
        <f t="shared" si="4"/>
        <v>746632.61</v>
      </c>
      <c r="G21" s="28">
        <f t="shared" si="4"/>
        <v>972135.68</v>
      </c>
      <c r="H21" s="28">
        <f t="shared" si="4"/>
        <v>171099.87</v>
      </c>
      <c r="I21" s="28">
        <f t="shared" si="4"/>
        <v>895845.22</v>
      </c>
      <c r="J21" s="28">
        <f t="shared" si="4"/>
        <v>675134.23</v>
      </c>
      <c r="K21" s="28">
        <f t="shared" si="4"/>
        <v>964912.28</v>
      </c>
      <c r="L21" s="28">
        <f t="shared" si="4"/>
        <v>839010.66</v>
      </c>
      <c r="M21" s="28">
        <f t="shared" si="4"/>
        <v>514756.64</v>
      </c>
      <c r="N21" s="28">
        <f t="shared" si="4"/>
        <v>298014.82</v>
      </c>
      <c r="O21" s="28">
        <f aca="true" t="shared" si="5" ref="O21:O29">SUM(B21:N21)</f>
        <v>8981786.66</v>
      </c>
    </row>
    <row r="22" spans="1:23" ht="18.75" customHeight="1">
      <c r="A22" s="26" t="s">
        <v>33</v>
      </c>
      <c r="B22" s="28">
        <f>IF(B18&lt;&gt;0,ROUND((B18-1)*B21,2),0)</f>
        <v>204439.74</v>
      </c>
      <c r="C22" s="28">
        <f aca="true" t="shared" si="6" ref="C22:N22">IF(C18&lt;&gt;0,ROUND((C18-1)*C21,2),0)</f>
        <v>183631.46</v>
      </c>
      <c r="D22" s="28">
        <f t="shared" si="6"/>
        <v>234098.27</v>
      </c>
      <c r="E22" s="28">
        <f t="shared" si="6"/>
        <v>-52650.77</v>
      </c>
      <c r="F22" s="28">
        <f t="shared" si="6"/>
        <v>218254.41</v>
      </c>
      <c r="G22" s="28">
        <f t="shared" si="6"/>
        <v>345797.09</v>
      </c>
      <c r="H22" s="28">
        <f t="shared" si="6"/>
        <v>78904.59</v>
      </c>
      <c r="I22" s="28">
        <f t="shared" si="6"/>
        <v>98267.87</v>
      </c>
      <c r="J22" s="28">
        <f t="shared" si="6"/>
        <v>202937.99</v>
      </c>
      <c r="K22" s="28">
        <f t="shared" si="6"/>
        <v>142420.24</v>
      </c>
      <c r="L22" s="28">
        <f t="shared" si="6"/>
        <v>192590.76</v>
      </c>
      <c r="M22" s="28">
        <f t="shared" si="6"/>
        <v>78809.62</v>
      </c>
      <c r="N22" s="28">
        <f t="shared" si="6"/>
        <v>8483.78</v>
      </c>
      <c r="O22" s="28">
        <f t="shared" si="5"/>
        <v>1935985.05</v>
      </c>
      <c r="W22" s="51"/>
    </row>
    <row r="23" spans="1:15" ht="18.75" customHeight="1">
      <c r="A23" s="26" t="s">
        <v>34</v>
      </c>
      <c r="B23" s="28">
        <v>64349.63</v>
      </c>
      <c r="C23" s="28">
        <v>42951.32</v>
      </c>
      <c r="D23" s="28">
        <v>31017.77</v>
      </c>
      <c r="E23" s="28">
        <v>11456.37</v>
      </c>
      <c r="F23" s="28">
        <v>41922.57</v>
      </c>
      <c r="G23" s="28">
        <v>63188.35</v>
      </c>
      <c r="H23" s="28">
        <v>8106.21</v>
      </c>
      <c r="I23" s="28">
        <v>46209.05</v>
      </c>
      <c r="J23" s="28">
        <v>37799.41</v>
      </c>
      <c r="K23" s="28">
        <v>54179.46</v>
      </c>
      <c r="L23" s="28">
        <v>52747.1</v>
      </c>
      <c r="M23" s="28">
        <v>24499.23</v>
      </c>
      <c r="N23" s="28">
        <v>16198.07</v>
      </c>
      <c r="O23" s="28">
        <f t="shared" si="5"/>
        <v>494624.54000000004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1219.61</v>
      </c>
      <c r="C26" s="28">
        <v>887.78</v>
      </c>
      <c r="D26" s="28">
        <v>783</v>
      </c>
      <c r="E26" s="28">
        <v>238.68</v>
      </c>
      <c r="F26" s="28">
        <v>867.41</v>
      </c>
      <c r="G26" s="28">
        <v>1190.5</v>
      </c>
      <c r="H26" s="28">
        <v>224.13</v>
      </c>
      <c r="I26" s="28">
        <v>899.43</v>
      </c>
      <c r="J26" s="28">
        <v>788.82</v>
      </c>
      <c r="K26" s="28">
        <v>1030.41</v>
      </c>
      <c r="L26" s="28">
        <v>963.46</v>
      </c>
      <c r="M26" s="28">
        <v>532.67</v>
      </c>
      <c r="N26" s="28">
        <v>273.61</v>
      </c>
      <c r="O26" s="28">
        <f t="shared" si="5"/>
        <v>9899.51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1066.7</v>
      </c>
      <c r="C27" s="28">
        <v>794.17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805.82</v>
      </c>
      <c r="M27" s="28">
        <v>454.66</v>
      </c>
      <c r="N27" s="28">
        <v>238.99</v>
      </c>
      <c r="O27" s="28">
        <f t="shared" si="5"/>
        <v>8444.64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35227.81</v>
      </c>
      <c r="L30" s="28">
        <v>31710.95</v>
      </c>
      <c r="M30" s="28">
        <v>0</v>
      </c>
      <c r="N30" s="28">
        <v>0</v>
      </c>
      <c r="O30" s="28">
        <f>SUM(B30:N30)</f>
        <v>66938.76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-48756.4</v>
      </c>
      <c r="C32" s="28">
        <f aca="true" t="shared" si="7" ref="C32:O32">+C33+C35+C48+C49+C50+C55-C56</f>
        <v>-47335.2</v>
      </c>
      <c r="D32" s="28">
        <f t="shared" si="7"/>
        <v>-25594.8</v>
      </c>
      <c r="E32" s="28">
        <f t="shared" si="7"/>
        <v>-9376.4</v>
      </c>
      <c r="F32" s="28">
        <f t="shared" si="7"/>
        <v>-32172.8</v>
      </c>
      <c r="G32" s="28">
        <f t="shared" si="7"/>
        <v>-59796</v>
      </c>
      <c r="H32" s="28">
        <f t="shared" si="7"/>
        <v>-8606.4</v>
      </c>
      <c r="I32" s="28">
        <f t="shared" si="7"/>
        <v>-66519.2</v>
      </c>
      <c r="J32" s="28">
        <f t="shared" si="7"/>
        <v>-37320.8</v>
      </c>
      <c r="K32" s="28">
        <f t="shared" si="7"/>
        <v>6854.119999999999</v>
      </c>
      <c r="L32" s="28">
        <f t="shared" si="7"/>
        <v>-15054.82</v>
      </c>
      <c r="M32" s="28">
        <f t="shared" si="7"/>
        <v>-26342.8</v>
      </c>
      <c r="N32" s="28">
        <f t="shared" si="7"/>
        <v>-16676</v>
      </c>
      <c r="O32" s="28">
        <f t="shared" si="7"/>
        <v>-386697.5</v>
      </c>
    </row>
    <row r="33" spans="1:15" ht="18.75" customHeight="1">
      <c r="A33" s="26" t="s">
        <v>38</v>
      </c>
      <c r="B33" s="29">
        <f>+B34</f>
        <v>-48756.4</v>
      </c>
      <c r="C33" s="29">
        <f>+C34</f>
        <v>-47335.2</v>
      </c>
      <c r="D33" s="29">
        <f aca="true" t="shared" si="8" ref="D33:O33">+D34</f>
        <v>-25594.8</v>
      </c>
      <c r="E33" s="29">
        <f t="shared" si="8"/>
        <v>-9376.4</v>
      </c>
      <c r="F33" s="29">
        <f t="shared" si="8"/>
        <v>-32172.8</v>
      </c>
      <c r="G33" s="29">
        <f t="shared" si="8"/>
        <v>-59796</v>
      </c>
      <c r="H33" s="29">
        <f t="shared" si="8"/>
        <v>-8606.4</v>
      </c>
      <c r="I33" s="29">
        <f t="shared" si="8"/>
        <v>-66519.2</v>
      </c>
      <c r="J33" s="29">
        <f t="shared" si="8"/>
        <v>-37320.8</v>
      </c>
      <c r="K33" s="29">
        <f t="shared" si="8"/>
        <v>-22915.2</v>
      </c>
      <c r="L33" s="29">
        <f t="shared" si="8"/>
        <v>-16020.4</v>
      </c>
      <c r="M33" s="29">
        <f t="shared" si="8"/>
        <v>-26342.8</v>
      </c>
      <c r="N33" s="29">
        <f t="shared" si="8"/>
        <v>-16676</v>
      </c>
      <c r="O33" s="29">
        <f t="shared" si="8"/>
        <v>-417432.4</v>
      </c>
    </row>
    <row r="34" spans="1:26" ht="18.75" customHeight="1">
      <c r="A34" s="27" t="s">
        <v>39</v>
      </c>
      <c r="B34" s="16">
        <f>ROUND((-B9)*$G$3,2)</f>
        <v>-48756.4</v>
      </c>
      <c r="C34" s="16">
        <f aca="true" t="shared" si="9" ref="C34:N34">ROUND((-C9)*$G$3,2)</f>
        <v>-47335.2</v>
      </c>
      <c r="D34" s="16">
        <f t="shared" si="9"/>
        <v>-25594.8</v>
      </c>
      <c r="E34" s="16">
        <f t="shared" si="9"/>
        <v>-9376.4</v>
      </c>
      <c r="F34" s="16">
        <f t="shared" si="9"/>
        <v>-32172.8</v>
      </c>
      <c r="G34" s="16">
        <f t="shared" si="9"/>
        <v>-59796</v>
      </c>
      <c r="H34" s="16">
        <f t="shared" si="9"/>
        <v>-8606.4</v>
      </c>
      <c r="I34" s="16">
        <f t="shared" si="9"/>
        <v>-66519.2</v>
      </c>
      <c r="J34" s="16">
        <f t="shared" si="9"/>
        <v>-37320.8</v>
      </c>
      <c r="K34" s="16">
        <f t="shared" si="9"/>
        <v>-22915.2</v>
      </c>
      <c r="L34" s="16">
        <f t="shared" si="9"/>
        <v>-16020.4</v>
      </c>
      <c r="M34" s="16">
        <f t="shared" si="9"/>
        <v>-26342.8</v>
      </c>
      <c r="N34" s="16">
        <f t="shared" si="9"/>
        <v>-16676</v>
      </c>
      <c r="O34" s="30">
        <f aca="true" t="shared" si="10" ref="O34:O56">SUM(B34:N34)</f>
        <v>-417432.4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1260000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28">
        <v>1089000</v>
      </c>
      <c r="L41" s="28">
        <v>990000</v>
      </c>
      <c r="M41" s="31">
        <v>0</v>
      </c>
      <c r="N41" s="31">
        <v>0</v>
      </c>
      <c r="O41" s="28">
        <f t="shared" si="10"/>
        <v>3339000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-1260000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8">
        <v>-1089000</v>
      </c>
      <c r="L42" s="28">
        <v>-990000</v>
      </c>
      <c r="M42" s="31">
        <v>0</v>
      </c>
      <c r="N42" s="31">
        <v>0</v>
      </c>
      <c r="O42" s="28">
        <f t="shared" si="10"/>
        <v>-3339000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85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28">
        <v>29769.32</v>
      </c>
      <c r="L48" s="28">
        <v>965.58</v>
      </c>
      <c r="M48" s="33">
        <v>0</v>
      </c>
      <c r="N48" s="33">
        <v>0</v>
      </c>
      <c r="O48" s="28">
        <f t="shared" si="10"/>
        <v>30734.9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1429875.55</v>
      </c>
      <c r="C54" s="34">
        <f aca="true" t="shared" si="13" ref="C54:N54">+C20+C32</f>
        <v>1009701.8700000001</v>
      </c>
      <c r="D54" s="34">
        <f t="shared" si="13"/>
        <v>901310.96</v>
      </c>
      <c r="E54" s="34">
        <f t="shared" si="13"/>
        <v>276492.4399999999</v>
      </c>
      <c r="F54" s="34">
        <f t="shared" si="13"/>
        <v>1004810.4199999999</v>
      </c>
      <c r="G54" s="34">
        <f t="shared" si="13"/>
        <v>1367440.06</v>
      </c>
      <c r="H54" s="34">
        <f t="shared" si="13"/>
        <v>275789.2899999999</v>
      </c>
      <c r="I54" s="34">
        <f t="shared" si="13"/>
        <v>1020546.9700000002</v>
      </c>
      <c r="J54" s="34">
        <f t="shared" si="13"/>
        <v>908062.23</v>
      </c>
      <c r="K54" s="34">
        <f t="shared" si="13"/>
        <v>1248654.4600000002</v>
      </c>
      <c r="L54" s="34">
        <f t="shared" si="13"/>
        <v>1145678.54</v>
      </c>
      <c r="M54" s="34">
        <f t="shared" si="13"/>
        <v>623744.17</v>
      </c>
      <c r="N54" s="34">
        <f t="shared" si="13"/>
        <v>317029.09</v>
      </c>
      <c r="O54" s="34">
        <f>SUM(B54:N54)</f>
        <v>11529136.050000003</v>
      </c>
      <c r="P54"/>
      <c r="Q54" s="73">
        <f>+O54-O29</f>
        <v>11145192.820000002</v>
      </c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1429875.55</v>
      </c>
      <c r="C60" s="42">
        <f t="shared" si="14"/>
        <v>1009701.87</v>
      </c>
      <c r="D60" s="42">
        <f t="shared" si="14"/>
        <v>901310.96</v>
      </c>
      <c r="E60" s="42">
        <f t="shared" si="14"/>
        <v>276492.44</v>
      </c>
      <c r="F60" s="42">
        <f t="shared" si="14"/>
        <v>1004810.42</v>
      </c>
      <c r="G60" s="42">
        <f t="shared" si="14"/>
        <v>1367440.06</v>
      </c>
      <c r="H60" s="42">
        <f t="shared" si="14"/>
        <v>275789.28</v>
      </c>
      <c r="I60" s="42">
        <f t="shared" si="14"/>
        <v>1020546.96</v>
      </c>
      <c r="J60" s="42">
        <f t="shared" si="14"/>
        <v>908062.22</v>
      </c>
      <c r="K60" s="42">
        <f t="shared" si="14"/>
        <v>1248654.45</v>
      </c>
      <c r="L60" s="42">
        <f t="shared" si="14"/>
        <v>1145678.54</v>
      </c>
      <c r="M60" s="42">
        <f t="shared" si="14"/>
        <v>623744.18</v>
      </c>
      <c r="N60" s="42">
        <f t="shared" si="14"/>
        <v>317029.09</v>
      </c>
      <c r="O60" s="34">
        <f t="shared" si="14"/>
        <v>11529136.02</v>
      </c>
      <c r="Q60"/>
    </row>
    <row r="61" spans="1:18" ht="18.75" customHeight="1">
      <c r="A61" s="26" t="s">
        <v>53</v>
      </c>
      <c r="B61" s="42">
        <v>1176067.99</v>
      </c>
      <c r="C61" s="42">
        <v>723545.01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1899613</v>
      </c>
      <c r="P61"/>
      <c r="Q61"/>
      <c r="R61" s="41"/>
    </row>
    <row r="62" spans="1:16" ht="18.75" customHeight="1">
      <c r="A62" s="26" t="s">
        <v>54</v>
      </c>
      <c r="B62" s="42">
        <v>253807.56</v>
      </c>
      <c r="C62" s="42">
        <v>286156.86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539964.4199999999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901310.96</v>
      </c>
      <c r="E63" s="43">
        <v>0</v>
      </c>
      <c r="F63" s="43">
        <v>0</v>
      </c>
      <c r="G63" s="43">
        <v>0</v>
      </c>
      <c r="H63" s="42">
        <v>275789.28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1177100.24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276492.44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276492.44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1004810.42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1004810.42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1367440.06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1367440.06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1020546.96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1020546.96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908062.22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908062.22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1248654.45</v>
      </c>
      <c r="L69" s="29">
        <v>1145678.54</v>
      </c>
      <c r="M69" s="43">
        <v>0</v>
      </c>
      <c r="N69" s="43">
        <v>0</v>
      </c>
      <c r="O69" s="34">
        <f t="shared" si="15"/>
        <v>2394332.99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623744.18</v>
      </c>
      <c r="N70" s="43">
        <v>0</v>
      </c>
      <c r="O70" s="34">
        <f t="shared" si="15"/>
        <v>623744.18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317029.09</v>
      </c>
      <c r="O71" s="46">
        <f t="shared" si="15"/>
        <v>317029.09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47" t="s">
        <v>86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4.2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4.2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ht="14.25">
      <c r="N96" s="53"/>
    </row>
    <row r="97" spans="3:14" ht="14.25">
      <c r="C97" s="52"/>
      <c r="D97" s="52"/>
      <c r="E97" s="52"/>
      <c r="N97" s="53"/>
    </row>
    <row r="98" spans="3:14" ht="14.25">
      <c r="C98" s="52"/>
      <c r="E98" s="52"/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  <row r="110" ht="14.25">
      <c r="N110" s="53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2024-02-15T16:58:37Z</dcterms:modified>
  <cp:category/>
  <cp:version/>
  <cp:contentType/>
  <cp:contentStatus/>
</cp:coreProperties>
</file>