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<sst xmlns="http://schemas.openxmlformats.org/spreadsheetml/2006/main" count="89" uniqueCount="86">
  <si>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</si>
  <si>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</si>
  <si>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</si>
  <si>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</si>
  <si>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</si>
  <si>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</si>
  <si>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</si>
  <si>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</si>
  <si>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</si>
  <si>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</si>
  <si>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</si>
  <si>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</si>
  <si>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</si>
  <si>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</si>
  <si>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</si>
  <si>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</si>
  <si>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</si>
  <si>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</si>
  <si>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</si>
  <si>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</si>
  <si>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</si>
  <si>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</si>
  <si>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</si>
  <si>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</si>
  <si>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</si>
  <si>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</si>
  <si>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</si>
  <si>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</si>
  <si>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</si>
  <si>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</si>
  <si>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</si>
  <si>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</si>
  <si>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</si>
  <si>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</si>
  <si>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</si>
  <si>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</si>
  <si>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</si>
  <si>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</si>
  <si>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</si>
  <si>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</si>
  <si>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</si>
  <si>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</si>
  <si>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</si>
  <si>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</si>
  <si>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</si>
  <si>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</si>
  <si>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</si>
  <si>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</si>
  <si>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</si>
  <si>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</si>
  <si>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</si>
  <si>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</si>
  <si>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</si>
  <si>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</si>
  <si>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</si>
  <si>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</si>
  <si>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</si>
  <si>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</si>
  <si>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</si>
  <si>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</si>
  <si>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</si>
  <si>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</si>
  <si>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</si>
  <si>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</si>
  <si>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</si>
  <si>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</si>
  <si>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</si>
  <si>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</si>
  <si>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</si>
  <si>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</si>
  <si>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</si>
  <si>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</si>
  <si>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</si>
  <si>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</si>
  <si>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</si>
  <si>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</si>
  <si>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</si>
  <si>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</si>
  <si>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</si>
  <si>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</si>
  <si>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</si>
  <si>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</si>
  <si>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</si>
  <si>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</si>
  <si>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06/02/24 - VENCIMENTO 15/02/24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</si>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</sst>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638175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26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7.50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381242</v>
      </c>
      <c r="C7" s="9">
        <f t="shared" si="0"/>
        <v>260461</v>
      </c>
      <c r="D7" s="9">
        <f t="shared" si="0"/>
        <v>240180</v>
      </c>
      <c r="E7" s="9">
        <f t="shared" si="0"/>
        <v>68327</v>
      </c>
      <c r="F7" s="9">
        <f t="shared" si="0"/>
        <v>235479</v>
      </c>
      <c r="G7" s="9">
        <f t="shared" si="0"/>
        <v>373673</v>
      </c>
      <c r="H7" s="9">
        <f t="shared" si="0"/>
        <v>49569</v>
      </c>
      <c r="I7" s="9">
        <f t="shared" si="0"/>
        <v>301102</v>
      </c>
      <c r="J7" s="9">
        <f t="shared" si="0"/>
        <v>221601</v>
      </c>
      <c r="K7" s="9">
        <f t="shared" si="0"/>
        <v>332359</v>
      </c>
      <c r="L7" s="9">
        <f t="shared" si="0"/>
        <v>253267</v>
      </c>
      <c r="M7" s="9">
        <f t="shared" si="0"/>
        <v>134926</v>
      </c>
      <c r="N7" s="9">
        <f t="shared" si="0"/>
        <v>87084</v>
      </c>
      <c r="O7" s="9">
        <f t="shared" si="0"/>
        <v>2939270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10836</v>
      </c>
      <c r="C8" s="11">
        <f t="shared" si="1"/>
        <v>10530</v>
      </c>
      <c r="D8" s="11">
        <f t="shared" si="1"/>
        <v>5850</v>
      </c>
      <c r="E8" s="11">
        <f t="shared" si="1"/>
        <v>2108</v>
      </c>
      <c r="F8" s="11">
        <f t="shared" si="1"/>
        <v>7207</v>
      </c>
      <c r="G8" s="11">
        <f t="shared" si="1"/>
        <v>13175</v>
      </c>
      <c r="H8" s="11">
        <f t="shared" si="1"/>
        <v>2076</v>
      </c>
      <c r="I8" s="11">
        <f t="shared" si="1"/>
        <v>15310</v>
      </c>
      <c r="J8" s="11">
        <f t="shared" si="1"/>
        <v>8700</v>
      </c>
      <c r="K8" s="11">
        <f t="shared" si="1"/>
        <v>5297</v>
      </c>
      <c r="L8" s="11">
        <f t="shared" si="1"/>
        <v>3824</v>
      </c>
      <c r="M8" s="11">
        <f t="shared" si="1"/>
        <v>5827</v>
      </c>
      <c r="N8" s="11">
        <f t="shared" si="1"/>
        <v>3840</v>
      </c>
      <c r="O8" s="11">
        <f t="shared" si="1"/>
        <v>94580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10836</v>
      </c>
      <c r="C9" s="11">
        <v>10530</v>
      </c>
      <c r="D9" s="11">
        <v>5850</v>
      </c>
      <c r="E9" s="11">
        <v>2108</v>
      </c>
      <c r="F9" s="11">
        <v>7207</v>
      </c>
      <c r="G9" s="11">
        <v>13175</v>
      </c>
      <c r="H9" s="11">
        <v>2076</v>
      </c>
      <c r="I9" s="11">
        <v>15310</v>
      </c>
      <c r="J9" s="11">
        <v>8700</v>
      </c>
      <c r="K9" s="11">
        <v>5297</v>
      </c>
      <c r="L9" s="11">
        <v>3821</v>
      </c>
      <c r="M9" s="11">
        <v>5827</v>
      </c>
      <c r="N9" s="11">
        <v>3816</v>
      </c>
      <c r="O9" s="11">
        <f>SUM(B9:N9)</f>
        <v>94553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24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370406</v>
      </c>
      <c r="C11" s="13">
        <v>249931</v>
      </c>
      <c r="D11" s="13">
        <v>234330</v>
      </c>
      <c r="E11" s="13">
        <v>66219</v>
      </c>
      <c r="F11" s="13">
        <v>228272</v>
      </c>
      <c r="G11" s="13">
        <v>360498</v>
      </c>
      <c r="H11" s="13">
        <v>47493</v>
      </c>
      <c r="I11" s="13">
        <v>285792</v>
      </c>
      <c r="J11" s="13">
        <v>212901</v>
      </c>
      <c r="K11" s="13">
        <v>327062</v>
      </c>
      <c r="L11" s="13">
        <v>249443</v>
      </c>
      <c r="M11" s="13">
        <v>129099</v>
      </c>
      <c r="N11" s="13">
        <v>83244</v>
      </c>
      <c r="O11" s="11">
        <f>SUM(B11:N11)</f>
        <v>2844690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29703</v>
      </c>
      <c r="C12" s="13">
        <v>25547</v>
      </c>
      <c r="D12" s="13">
        <v>20147</v>
      </c>
      <c r="E12" s="13">
        <v>8076</v>
      </c>
      <c r="F12" s="13">
        <v>24058</v>
      </c>
      <c r="G12" s="13">
        <v>39267</v>
      </c>
      <c r="H12" s="13">
        <v>5732</v>
      </c>
      <c r="I12" s="13">
        <v>31396</v>
      </c>
      <c r="J12" s="13">
        <v>20497</v>
      </c>
      <c r="K12" s="13">
        <v>25131</v>
      </c>
      <c r="L12" s="13">
        <v>18671</v>
      </c>
      <c r="M12" s="13">
        <v>7339</v>
      </c>
      <c r="N12" s="13">
        <v>3969</v>
      </c>
      <c r="O12" s="11">
        <f>SUM(B12:N12)</f>
        <v>259533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340703</v>
      </c>
      <c r="C13" s="15">
        <f t="shared" si="2"/>
        <v>224384</v>
      </c>
      <c r="D13" s="15">
        <f t="shared" si="2"/>
        <v>214183</v>
      </c>
      <c r="E13" s="15">
        <f t="shared" si="2"/>
        <v>58143</v>
      </c>
      <c r="F13" s="15">
        <f t="shared" si="2"/>
        <v>204214</v>
      </c>
      <c r="G13" s="15">
        <f t="shared" si="2"/>
        <v>321231</v>
      </c>
      <c r="H13" s="15">
        <f t="shared" si="2"/>
        <v>41761</v>
      </c>
      <c r="I13" s="15">
        <f t="shared" si="2"/>
        <v>254396</v>
      </c>
      <c r="J13" s="15">
        <f t="shared" si="2"/>
        <v>192404</v>
      </c>
      <c r="K13" s="15">
        <f t="shared" si="2"/>
        <v>301931</v>
      </c>
      <c r="L13" s="15">
        <f t="shared" si="2"/>
        <v>230772</v>
      </c>
      <c r="M13" s="15">
        <f t="shared" si="2"/>
        <v>121760</v>
      </c>
      <c r="N13" s="15">
        <f t="shared" si="2"/>
        <v>79275</v>
      </c>
      <c r="O13" s="11">
        <f>SUM(B13:N13)</f>
        <v>2585157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1.193122112636696</v>
      </c>
      <c r="C18" s="19">
        <v>1.240032604704016</v>
      </c>
      <c r="D18" s="19">
        <v>1.359824824421217</v>
      </c>
      <c r="E18" s="19">
        <v>0.843267455512078</v>
      </c>
      <c r="F18" s="19">
        <v>1.316729822820195</v>
      </c>
      <c r="G18" s="19">
        <v>1.378210626769604</v>
      </c>
      <c r="H18" s="19">
        <v>1.46494118003982</v>
      </c>
      <c r="I18" s="19">
        <v>1.095421428717463</v>
      </c>
      <c r="J18" s="19">
        <v>1.320302315403032</v>
      </c>
      <c r="K18" s="19">
        <v>1.169094168411299</v>
      </c>
      <c r="L18" s="19">
        <v>1.247709394404688</v>
      </c>
      <c r="M18" s="19">
        <v>1.158542314797081</v>
      </c>
      <c r="N18" s="19">
        <v>1.02550386952729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1471902.1099999999</v>
      </c>
      <c r="C20" s="24">
        <f aca="true" t="shared" si="3" ref="C20:O20">SUM(C21:C31)</f>
        <v>1057026.1800000002</v>
      </c>
      <c r="D20" s="24">
        <f t="shared" si="3"/>
        <v>925008.1799999999</v>
      </c>
      <c r="E20" s="24">
        <f t="shared" si="3"/>
        <v>286026.23999999993</v>
      </c>
      <c r="F20" s="24">
        <f t="shared" si="3"/>
        <v>1033441.1699999999</v>
      </c>
      <c r="G20" s="24">
        <f t="shared" si="3"/>
        <v>1422741.82</v>
      </c>
      <c r="H20" s="24">
        <f t="shared" si="3"/>
        <v>282593.5</v>
      </c>
      <c r="I20" s="24">
        <f t="shared" si="3"/>
        <v>1091320.3800000001</v>
      </c>
      <c r="J20" s="24">
        <f t="shared" si="3"/>
        <v>959056.5200000001</v>
      </c>
      <c r="K20" s="24">
        <f t="shared" si="3"/>
        <v>1255246.72</v>
      </c>
      <c r="L20" s="24">
        <f t="shared" si="3"/>
        <v>1166788.5400000003</v>
      </c>
      <c r="M20" s="24">
        <f t="shared" si="3"/>
        <v>648442.8800000001</v>
      </c>
      <c r="N20" s="24">
        <f t="shared" si="3"/>
        <v>332124.27999999997</v>
      </c>
      <c r="O20" s="24">
        <f t="shared" si="3"/>
        <v>11931718.520000001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1125426.38</v>
      </c>
      <c r="C21" s="28">
        <f aca="true" t="shared" si="4" ref="C21:N21">ROUND((C15+C16)*C7,2)</f>
        <v>794301.87</v>
      </c>
      <c r="D21" s="28">
        <f t="shared" si="4"/>
        <v>642361.41</v>
      </c>
      <c r="E21" s="28">
        <f t="shared" si="4"/>
        <v>312186.06</v>
      </c>
      <c r="F21" s="28">
        <f t="shared" si="4"/>
        <v>729961.35</v>
      </c>
      <c r="G21" s="28">
        <f t="shared" si="4"/>
        <v>953090.35</v>
      </c>
      <c r="H21" s="28">
        <f t="shared" si="4"/>
        <v>169754</v>
      </c>
      <c r="I21" s="28">
        <f t="shared" si="4"/>
        <v>911766.97</v>
      </c>
      <c r="J21" s="28">
        <f t="shared" si="4"/>
        <v>674930.17</v>
      </c>
      <c r="K21" s="28">
        <f t="shared" si="4"/>
        <v>956828.33</v>
      </c>
      <c r="L21" s="28">
        <f t="shared" si="4"/>
        <v>830209.23</v>
      </c>
      <c r="M21" s="28">
        <f t="shared" si="4"/>
        <v>510357.6</v>
      </c>
      <c r="N21" s="28">
        <f t="shared" si="4"/>
        <v>297539.9</v>
      </c>
      <c r="O21" s="28">
        <f aca="true" t="shared" si="5" ref="O21:O29">SUM(B21:N21)</f>
        <v>8908713.62</v>
      </c>
    </row>
    <row r="22" spans="1:23" ht="18.75" customHeight="1">
      <c r="A22" s="26" t="s">
        <v>33</v>
      </c>
      <c r="B22" s="28">
        <f>IF(B18&lt;&gt;0,ROUND((B18-1)*B21,2),0)</f>
        <v>217344.72</v>
      </c>
      <c r="C22" s="28">
        <f aca="true" t="shared" si="6" ref="C22:N22">IF(C18&lt;&gt;0,ROUND((C18-1)*C21,2),0)</f>
        <v>190658.35</v>
      </c>
      <c r="D22" s="28">
        <f t="shared" si="6"/>
        <v>231137.58</v>
      </c>
      <c r="E22" s="28">
        <f t="shared" si="6"/>
        <v>-48929.72</v>
      </c>
      <c r="F22" s="28">
        <f t="shared" si="6"/>
        <v>231200.53</v>
      </c>
      <c r="G22" s="28">
        <f t="shared" si="6"/>
        <v>360468.9</v>
      </c>
      <c r="H22" s="28">
        <f t="shared" si="6"/>
        <v>78925.63</v>
      </c>
      <c r="I22" s="28">
        <f t="shared" si="6"/>
        <v>87002.11</v>
      </c>
      <c r="J22" s="28">
        <f t="shared" si="6"/>
        <v>216181.7</v>
      </c>
      <c r="K22" s="28">
        <f t="shared" si="6"/>
        <v>161794.09</v>
      </c>
      <c r="L22" s="28">
        <f t="shared" si="6"/>
        <v>205650.63</v>
      </c>
      <c r="M22" s="28">
        <f t="shared" si="6"/>
        <v>80913.28</v>
      </c>
      <c r="N22" s="28">
        <f t="shared" si="6"/>
        <v>7588.42</v>
      </c>
      <c r="O22" s="28">
        <f t="shared" si="5"/>
        <v>2019936.2200000004</v>
      </c>
      <c r="W22" s="51"/>
    </row>
    <row r="23" spans="1:15" ht="18.75" customHeight="1">
      <c r="A23" s="26" t="s">
        <v>34</v>
      </c>
      <c r="B23" s="28">
        <v>64623.06</v>
      </c>
      <c r="C23" s="28">
        <v>43275.27</v>
      </c>
      <c r="D23" s="28">
        <v>31107.6</v>
      </c>
      <c r="E23" s="28">
        <v>11570.77</v>
      </c>
      <c r="F23" s="28">
        <v>42108.57</v>
      </c>
      <c r="G23" s="28">
        <v>63070.54</v>
      </c>
      <c r="H23" s="28">
        <v>7631.76</v>
      </c>
      <c r="I23" s="28">
        <v>45804.36</v>
      </c>
      <c r="J23" s="28">
        <v>38418.7</v>
      </c>
      <c r="K23" s="28">
        <v>55959.51</v>
      </c>
      <c r="L23" s="28">
        <v>54325.64</v>
      </c>
      <c r="M23" s="28">
        <v>25150.52</v>
      </c>
      <c r="N23" s="28">
        <v>15975.91</v>
      </c>
      <c r="O23" s="28">
        <f t="shared" si="5"/>
        <v>499022.21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1216.7</v>
      </c>
      <c r="C26" s="28">
        <v>887.78</v>
      </c>
      <c r="D26" s="28">
        <v>780.09</v>
      </c>
      <c r="E26" s="28">
        <v>238.68</v>
      </c>
      <c r="F26" s="28">
        <v>864.5</v>
      </c>
      <c r="G26" s="28">
        <v>1187.59</v>
      </c>
      <c r="H26" s="28">
        <v>221.22</v>
      </c>
      <c r="I26" s="28">
        <v>902.34</v>
      </c>
      <c r="J26" s="28">
        <v>803.37</v>
      </c>
      <c r="K26" s="28">
        <v>1044.97</v>
      </c>
      <c r="L26" s="28">
        <v>969.29</v>
      </c>
      <c r="M26" s="28">
        <v>532.67</v>
      </c>
      <c r="N26" s="28">
        <v>285.24</v>
      </c>
      <c r="O26" s="28">
        <f t="shared" si="5"/>
        <v>9934.44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794.17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805.82</v>
      </c>
      <c r="M27" s="28">
        <v>454.66</v>
      </c>
      <c r="N27" s="28">
        <v>238.99</v>
      </c>
      <c r="O27" s="28">
        <f t="shared" si="5"/>
        <v>8444.64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35589.68</v>
      </c>
      <c r="L30" s="28">
        <v>31923.32</v>
      </c>
      <c r="M30" s="28">
        <v>0</v>
      </c>
      <c r="N30" s="28">
        <v>0</v>
      </c>
      <c r="O30" s="28">
        <f>SUM(B30:N30)</f>
        <v>67513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2130321.6</v>
      </c>
      <c r="C32" s="28">
        <f aca="true" t="shared" si="7" ref="C32:O32">+C33+C35+C48+C49+C50+C55-C56</f>
        <v>-46332</v>
      </c>
      <c r="D32" s="28">
        <f t="shared" si="7"/>
        <v>-25740</v>
      </c>
      <c r="E32" s="28">
        <f t="shared" si="7"/>
        <v>-9275.2</v>
      </c>
      <c r="F32" s="28">
        <f t="shared" si="7"/>
        <v>-31710.8</v>
      </c>
      <c r="G32" s="28">
        <f t="shared" si="7"/>
        <v>-57970</v>
      </c>
      <c r="H32" s="28">
        <f t="shared" si="7"/>
        <v>-9134.4</v>
      </c>
      <c r="I32" s="28">
        <f t="shared" si="7"/>
        <v>-67364</v>
      </c>
      <c r="J32" s="28">
        <f t="shared" si="7"/>
        <v>-38280</v>
      </c>
      <c r="K32" s="28">
        <f t="shared" si="7"/>
        <v>1911693.2</v>
      </c>
      <c r="L32" s="28">
        <f t="shared" si="7"/>
        <v>1756187.6</v>
      </c>
      <c r="M32" s="28">
        <f t="shared" si="7"/>
        <v>-25638.8</v>
      </c>
      <c r="N32" s="28">
        <f t="shared" si="7"/>
        <v>-16790.4</v>
      </c>
      <c r="O32" s="28">
        <f t="shared" si="7"/>
        <v>5469966.8</v>
      </c>
    </row>
    <row r="33" spans="1:15" ht="18.75" customHeight="1">
      <c r="A33" s="26" t="s">
        <v>38</v>
      </c>
      <c r="B33" s="29">
        <f>+B34</f>
        <v>-47678.4</v>
      </c>
      <c r="C33" s="29">
        <f>+C34</f>
        <v>-46332</v>
      </c>
      <c r="D33" s="29">
        <f aca="true" t="shared" si="8" ref="D33:O33">+D34</f>
        <v>-25740</v>
      </c>
      <c r="E33" s="29">
        <f t="shared" si="8"/>
        <v>-9275.2</v>
      </c>
      <c r="F33" s="29">
        <f t="shared" si="8"/>
        <v>-31710.8</v>
      </c>
      <c r="G33" s="29">
        <f t="shared" si="8"/>
        <v>-57970</v>
      </c>
      <c r="H33" s="29">
        <f t="shared" si="8"/>
        <v>-9134.4</v>
      </c>
      <c r="I33" s="29">
        <f t="shared" si="8"/>
        <v>-67364</v>
      </c>
      <c r="J33" s="29">
        <f t="shared" si="8"/>
        <v>-38280</v>
      </c>
      <c r="K33" s="29">
        <f t="shared" si="8"/>
        <v>-23306.8</v>
      </c>
      <c r="L33" s="29">
        <f t="shared" si="8"/>
        <v>-16812.4</v>
      </c>
      <c r="M33" s="29">
        <f t="shared" si="8"/>
        <v>-25638.8</v>
      </c>
      <c r="N33" s="29">
        <f t="shared" si="8"/>
        <v>-16790.4</v>
      </c>
      <c r="O33" s="29">
        <f t="shared" si="8"/>
        <v>-416033.2</v>
      </c>
    </row>
    <row r="34" spans="1:26" ht="18.75" customHeight="1">
      <c r="A34" s="27" t="s">
        <v>39</v>
      </c>
      <c r="B34" s="16">
        <f>ROUND((-B9)*$G$3,2)</f>
        <v>-47678.4</v>
      </c>
      <c r="C34" s="16">
        <f aca="true" t="shared" si="9" ref="C34:N34">ROUND((-C9)*$G$3,2)</f>
        <v>-46332</v>
      </c>
      <c r="D34" s="16">
        <f t="shared" si="9"/>
        <v>-25740</v>
      </c>
      <c r="E34" s="16">
        <f t="shared" si="9"/>
        <v>-9275.2</v>
      </c>
      <c r="F34" s="16">
        <f t="shared" si="9"/>
        <v>-31710.8</v>
      </c>
      <c r="G34" s="16">
        <f t="shared" si="9"/>
        <v>-57970</v>
      </c>
      <c r="H34" s="16">
        <f t="shared" si="9"/>
        <v>-9134.4</v>
      </c>
      <c r="I34" s="16">
        <f t="shared" si="9"/>
        <v>-67364</v>
      </c>
      <c r="J34" s="16">
        <f t="shared" si="9"/>
        <v>-38280</v>
      </c>
      <c r="K34" s="16">
        <f t="shared" si="9"/>
        <v>-23306.8</v>
      </c>
      <c r="L34" s="16">
        <f t="shared" si="9"/>
        <v>-16812.4</v>
      </c>
      <c r="M34" s="16">
        <f t="shared" si="9"/>
        <v>-25638.8</v>
      </c>
      <c r="N34" s="16">
        <f t="shared" si="9"/>
        <v>-16790.4</v>
      </c>
      <c r="O34" s="30">
        <f aca="true" t="shared" si="10" ref="O34:O56">SUM(B34:N34)</f>
        <v>-416033.2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2178000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1935000</v>
      </c>
      <c r="L35" s="29">
        <f t="shared" si="11"/>
        <v>1773000</v>
      </c>
      <c r="M35" s="29">
        <f t="shared" si="11"/>
        <v>0</v>
      </c>
      <c r="N35" s="29">
        <f t="shared" si="11"/>
        <v>0</v>
      </c>
      <c r="O35" s="29">
        <f t="shared" si="11"/>
        <v>5886000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3438000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3024000</v>
      </c>
      <c r="L41" s="31">
        <v>2763000</v>
      </c>
      <c r="M41" s="31">
        <v>0</v>
      </c>
      <c r="N41" s="31">
        <v>0</v>
      </c>
      <c r="O41" s="31">
        <f t="shared" si="10"/>
        <v>9225000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3602223.71</v>
      </c>
      <c r="C54" s="34">
        <f aca="true" t="shared" si="13" ref="C54:N54">+C20+C32</f>
        <v>1010694.1800000002</v>
      </c>
      <c r="D54" s="34">
        <f t="shared" si="13"/>
        <v>899268.1799999999</v>
      </c>
      <c r="E54" s="34">
        <f t="shared" si="13"/>
        <v>276751.0399999999</v>
      </c>
      <c r="F54" s="34">
        <f t="shared" si="13"/>
        <v>1001730.3699999999</v>
      </c>
      <c r="G54" s="34">
        <f t="shared" si="13"/>
        <v>1364771.82</v>
      </c>
      <c r="H54" s="34">
        <f t="shared" si="13"/>
        <v>273459.1</v>
      </c>
      <c r="I54" s="34">
        <f t="shared" si="13"/>
        <v>1023956.3800000001</v>
      </c>
      <c r="J54" s="34">
        <f t="shared" si="13"/>
        <v>920776.5200000001</v>
      </c>
      <c r="K54" s="34">
        <f t="shared" si="13"/>
        <v>3166939.92</v>
      </c>
      <c r="L54" s="34">
        <f t="shared" si="13"/>
        <v>2922976.1400000006</v>
      </c>
      <c r="M54" s="34">
        <f t="shared" si="13"/>
        <v>622804.0800000001</v>
      </c>
      <c r="N54" s="34">
        <f t="shared" si="13"/>
        <v>315333.87999999995</v>
      </c>
      <c r="O54" s="34">
        <f>SUM(B54:N54)</f>
        <v>17401685.32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3602223.7199999997</v>
      </c>
      <c r="C60" s="42">
        <f t="shared" si="14"/>
        <v>1010694.17</v>
      </c>
      <c r="D60" s="42">
        <f t="shared" si="14"/>
        <v>899268.18</v>
      </c>
      <c r="E60" s="42">
        <f t="shared" si="14"/>
        <v>276751.05</v>
      </c>
      <c r="F60" s="42">
        <f t="shared" si="14"/>
        <v>1001730.37</v>
      </c>
      <c r="G60" s="42">
        <f t="shared" si="14"/>
        <v>1364771.82</v>
      </c>
      <c r="H60" s="42">
        <f t="shared" si="14"/>
        <v>273459.09</v>
      </c>
      <c r="I60" s="42">
        <f t="shared" si="14"/>
        <v>1023956.37</v>
      </c>
      <c r="J60" s="42">
        <f t="shared" si="14"/>
        <v>920776.51</v>
      </c>
      <c r="K60" s="42">
        <f t="shared" si="14"/>
        <v>3166939.91</v>
      </c>
      <c r="L60" s="42">
        <f t="shared" si="14"/>
        <v>2922976.13</v>
      </c>
      <c r="M60" s="42">
        <f t="shared" si="14"/>
        <v>622804.07</v>
      </c>
      <c r="N60" s="42">
        <f t="shared" si="14"/>
        <v>315333.88</v>
      </c>
      <c r="O60" s="34">
        <f t="shared" si="14"/>
        <v>17401685.27</v>
      </c>
      <c r="Q60"/>
    </row>
    <row r="61" spans="1:18" ht="18.75" customHeight="1">
      <c r="A61" s="26" t="s">
        <v>54</v>
      </c>
      <c r="B61" s="42">
        <v>2946531.75</v>
      </c>
      <c r="C61" s="42">
        <v>724249.55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3670781.3</v>
      </c>
      <c r="P61"/>
      <c r="Q61"/>
      <c r="R61" s="41"/>
    </row>
    <row r="62" spans="1:16" ht="18.75" customHeight="1">
      <c r="A62" s="26" t="s">
        <v>55</v>
      </c>
      <c r="B62" s="42">
        <v>655691.97</v>
      </c>
      <c r="C62" s="42">
        <v>286444.62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942136.59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899268.18</v>
      </c>
      <c r="E63" s="43">
        <v>0</v>
      </c>
      <c r="F63" s="43">
        <v>0</v>
      </c>
      <c r="G63" s="43">
        <v>0</v>
      </c>
      <c r="H63" s="42">
        <v>273459.09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1172727.27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276751.05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276751.05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1001730.37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1001730.37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1364771.82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1364771.82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1023956.37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1023956.37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920776.51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920776.51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3166939.91</v>
      </c>
      <c r="L69" s="29">
        <v>2922976.13</v>
      </c>
      <c r="M69" s="43">
        <v>0</v>
      </c>
      <c r="N69" s="43">
        <v>0</v>
      </c>
      <c r="O69" s="34">
        <f t="shared" si="15"/>
        <v>6089916.04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622804.07</v>
      </c>
      <c r="N70" s="43">
        <v>0</v>
      </c>
      <c r="O70" s="34">
        <f t="shared" si="15"/>
        <v>622804.07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315333.88</v>
      </c>
      <c r="O71" s="46">
        <f t="shared" si="15"/>
        <v>315333.88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4.2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4.2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ht="14.25">
      <c r="N96" s="53"/>
    </row>
    <row r="97" spans="3:14" ht="14.25">
      <c r="C97" s="52"/>
      <c r="D97" s="52"/>
      <c r="E97" s="52"/>
      <c r="N97" s="53"/>
    </row>
    <row r="98" spans="3:14" ht="14.25">
      <c r="C98" s="52"/>
      <c r="E98" s="52"/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  <row r="110" ht="14.2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2024-02-14T19:47:13Z</dcterms:modified>
  <cp:category/>
  <cp:version/>
  <cp:contentType/>
  <cp:contentStatus/>
</cp:coreProperties>
</file>