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<sst xmlns="http://schemas.openxmlformats.org/spreadsheetml/2006/main" count="89" uniqueCount="86">
  <si>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</si>
  <si>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</si>
  <si>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</si>
  <si>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</si>
  <si>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</si>
  <si>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</si>
  <si>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</si>
  <si>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</si>
  <si>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</si>
  <si>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</si>
  <si>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</si>
  <si>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</si>
  <si>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</si>
  <si>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</si>
  <si>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</si>
  <si>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</si>
  <si>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</si>
  <si>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</si>
  <si>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</si>
  <si>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</si>
  <si>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</si>
  <si>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</si>
  <si>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</si>
  <si>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</si>
  <si>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</si>
  <si>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</si>
  <si>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</si>
  <si>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</si>
  <si>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</si>
  <si>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</si>
  <si>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</si>
  <si>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</si>
  <si>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</si>
  <si>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</si>
  <si>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</si>
  <si>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</si>
  <si>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</si>
  <si>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</si>
  <si>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</si>
  <si>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</si>
  <si>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</si>
  <si>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</si>
  <si>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</si>
  <si>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</si>
  <si>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</si>
  <si>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</si>
  <si>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</si>
  <si>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</si>
  <si>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</si>
  <si>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</si>
  <si>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</si>
  <si>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</si>
  <si>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</si>
  <si>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</si>
  <si>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</si>
  <si>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</si>
  <si>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</si>
  <si>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</si>
  <si>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</si>
  <si>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</si>
  <si>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</si>
  <si>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</si>
  <si>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</si>
  <si>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</si>
  <si>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</si>
  <si>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</si>
  <si>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</si>
  <si>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</si>
  <si>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</si>
  <si>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</si>
  <si>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</si>
  <si>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</si>
  <si>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</si>
  <si>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</si>
  <si>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</si>
  <si>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</si>
  <si>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</si>
  <si>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</si>
  <si>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</si>
  <si>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</si>
  <si>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</si>
  <si>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</si>
  <si>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</si>
  <si>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</si>
  <si>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02/02/24 - VENCIMENTO 09/02/24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</si>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</sst>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359886</v>
      </c>
      <c r="C7" s="9">
        <f t="shared" si="0"/>
        <v>247701</v>
      </c>
      <c r="D7" s="9">
        <f t="shared" si="0"/>
        <v>231877</v>
      </c>
      <c r="E7" s="9">
        <f t="shared" si="0"/>
        <v>63195</v>
      </c>
      <c r="F7" s="9">
        <f t="shared" si="0"/>
        <v>204107</v>
      </c>
      <c r="G7" s="9">
        <f t="shared" si="0"/>
        <v>347256</v>
      </c>
      <c r="H7" s="9">
        <f t="shared" si="0"/>
        <v>47091</v>
      </c>
      <c r="I7" s="9">
        <f t="shared" si="0"/>
        <v>277436</v>
      </c>
      <c r="J7" s="9">
        <f t="shared" si="0"/>
        <v>205722</v>
      </c>
      <c r="K7" s="9">
        <f t="shared" si="0"/>
        <v>313523</v>
      </c>
      <c r="L7" s="9">
        <f t="shared" si="0"/>
        <v>239295</v>
      </c>
      <c r="M7" s="9">
        <f t="shared" si="0"/>
        <v>127593</v>
      </c>
      <c r="N7" s="9">
        <f t="shared" si="0"/>
        <v>80045</v>
      </c>
      <c r="O7" s="9">
        <f t="shared" si="0"/>
        <v>2744727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10252</v>
      </c>
      <c r="C8" s="11">
        <f t="shared" si="1"/>
        <v>10298</v>
      </c>
      <c r="D8" s="11">
        <f t="shared" si="1"/>
        <v>5728</v>
      </c>
      <c r="E8" s="11">
        <f t="shared" si="1"/>
        <v>1932</v>
      </c>
      <c r="F8" s="11">
        <f t="shared" si="1"/>
        <v>6271</v>
      </c>
      <c r="G8" s="11">
        <f t="shared" si="1"/>
        <v>12446</v>
      </c>
      <c r="H8" s="11">
        <f t="shared" si="1"/>
        <v>1885</v>
      </c>
      <c r="I8" s="11">
        <f t="shared" si="1"/>
        <v>13917</v>
      </c>
      <c r="J8" s="11">
        <f t="shared" si="1"/>
        <v>7880</v>
      </c>
      <c r="K8" s="11">
        <f t="shared" si="1"/>
        <v>5074</v>
      </c>
      <c r="L8" s="11">
        <f t="shared" si="1"/>
        <v>3535</v>
      </c>
      <c r="M8" s="11">
        <f t="shared" si="1"/>
        <v>5608</v>
      </c>
      <c r="N8" s="11">
        <f t="shared" si="1"/>
        <v>3644</v>
      </c>
      <c r="O8" s="11">
        <f t="shared" si="1"/>
        <v>88470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10252</v>
      </c>
      <c r="C9" s="11">
        <v>10298</v>
      </c>
      <c r="D9" s="11">
        <v>5728</v>
      </c>
      <c r="E9" s="11">
        <v>1932</v>
      </c>
      <c r="F9" s="11">
        <v>6271</v>
      </c>
      <c r="G9" s="11">
        <v>12446</v>
      </c>
      <c r="H9" s="11">
        <v>1885</v>
      </c>
      <c r="I9" s="11">
        <v>13917</v>
      </c>
      <c r="J9" s="11">
        <v>7880</v>
      </c>
      <c r="K9" s="11">
        <v>5074</v>
      </c>
      <c r="L9" s="11">
        <v>3531</v>
      </c>
      <c r="M9" s="11">
        <v>5608</v>
      </c>
      <c r="N9" s="11">
        <v>3630</v>
      </c>
      <c r="O9" s="11">
        <f>SUM(B9:N9)</f>
        <v>88452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14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349634</v>
      </c>
      <c r="C11" s="13">
        <v>237403</v>
      </c>
      <c r="D11" s="13">
        <v>226149</v>
      </c>
      <c r="E11" s="13">
        <v>61263</v>
      </c>
      <c r="F11" s="13">
        <v>197836</v>
      </c>
      <c r="G11" s="13">
        <v>334810</v>
      </c>
      <c r="H11" s="13">
        <v>45206</v>
      </c>
      <c r="I11" s="13">
        <v>263519</v>
      </c>
      <c r="J11" s="13">
        <v>197842</v>
      </c>
      <c r="K11" s="13">
        <v>308449</v>
      </c>
      <c r="L11" s="13">
        <v>235760</v>
      </c>
      <c r="M11" s="13">
        <v>121985</v>
      </c>
      <c r="N11" s="13">
        <v>76401</v>
      </c>
      <c r="O11" s="11">
        <f>SUM(B11:N11)</f>
        <v>2656257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27214</v>
      </c>
      <c r="C12" s="13">
        <v>23479</v>
      </c>
      <c r="D12" s="13">
        <v>18999</v>
      </c>
      <c r="E12" s="13">
        <v>7476</v>
      </c>
      <c r="F12" s="13">
        <v>20292</v>
      </c>
      <c r="G12" s="13">
        <v>34723</v>
      </c>
      <c r="H12" s="13">
        <v>5012</v>
      </c>
      <c r="I12" s="13">
        <v>27163</v>
      </c>
      <c r="J12" s="13">
        <v>17801</v>
      </c>
      <c r="K12" s="13">
        <v>22377</v>
      </c>
      <c r="L12" s="13">
        <v>16538</v>
      </c>
      <c r="M12" s="13">
        <v>6569</v>
      </c>
      <c r="N12" s="13">
        <v>3492</v>
      </c>
      <c r="O12" s="11">
        <f>SUM(B12:N12)</f>
        <v>231135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322420</v>
      </c>
      <c r="C13" s="15">
        <f t="shared" si="2"/>
        <v>213924</v>
      </c>
      <c r="D13" s="15">
        <f t="shared" si="2"/>
        <v>207150</v>
      </c>
      <c r="E13" s="15">
        <f t="shared" si="2"/>
        <v>53787</v>
      </c>
      <c r="F13" s="15">
        <f t="shared" si="2"/>
        <v>177544</v>
      </c>
      <c r="G13" s="15">
        <f t="shared" si="2"/>
        <v>300087</v>
      </c>
      <c r="H13" s="15">
        <f t="shared" si="2"/>
        <v>40194</v>
      </c>
      <c r="I13" s="15">
        <f t="shared" si="2"/>
        <v>236356</v>
      </c>
      <c r="J13" s="15">
        <f t="shared" si="2"/>
        <v>180041</v>
      </c>
      <c r="K13" s="15">
        <f t="shared" si="2"/>
        <v>286072</v>
      </c>
      <c r="L13" s="15">
        <f t="shared" si="2"/>
        <v>219222</v>
      </c>
      <c r="M13" s="15">
        <f t="shared" si="2"/>
        <v>115416</v>
      </c>
      <c r="N13" s="15">
        <f t="shared" si="2"/>
        <v>72909</v>
      </c>
      <c r="O13" s="11">
        <f>SUM(B13:N13)</f>
        <v>2425122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1.253163536465931</v>
      </c>
      <c r="C18" s="19">
        <v>1.308338450888357</v>
      </c>
      <c r="D18" s="19">
        <v>1.421096738204248</v>
      </c>
      <c r="E18" s="19">
        <v>0.900356985758535</v>
      </c>
      <c r="F18" s="19">
        <v>1.482765364585145</v>
      </c>
      <c r="G18" s="19">
        <v>1.464671636335543</v>
      </c>
      <c r="H18" s="19">
        <v>1.536457098513692</v>
      </c>
      <c r="I18" s="19">
        <v>1.17207800278799</v>
      </c>
      <c r="J18" s="19">
        <v>1.410291306961099</v>
      </c>
      <c r="K18" s="19">
        <v>1.247792515018305</v>
      </c>
      <c r="L18" s="19">
        <v>1.310126665616639</v>
      </c>
      <c r="M18" s="19">
        <v>1.217932289035605</v>
      </c>
      <c r="N18" s="19">
        <v>1.105826547457893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1460360.18</v>
      </c>
      <c r="C20" s="24">
        <f aca="true" t="shared" si="3" ref="C20:O20">SUM(C21:C31)</f>
        <v>1061349.7000000002</v>
      </c>
      <c r="D20" s="24">
        <f t="shared" si="3"/>
        <v>933331.4400000001</v>
      </c>
      <c r="E20" s="24">
        <f t="shared" si="3"/>
        <v>283056.91</v>
      </c>
      <c r="F20" s="24">
        <f t="shared" si="3"/>
        <v>1009935.37</v>
      </c>
      <c r="G20" s="24">
        <f t="shared" si="3"/>
        <v>1406676.13</v>
      </c>
      <c r="H20" s="24">
        <f t="shared" si="3"/>
        <v>282427.48</v>
      </c>
      <c r="I20" s="24">
        <f t="shared" si="3"/>
        <v>1076615.78</v>
      </c>
      <c r="J20" s="24">
        <f t="shared" si="3"/>
        <v>952084.7000000001</v>
      </c>
      <c r="K20" s="24">
        <f t="shared" si="3"/>
        <v>1265569.19</v>
      </c>
      <c r="L20" s="24">
        <f t="shared" si="3"/>
        <v>1157991.0600000003</v>
      </c>
      <c r="M20" s="24">
        <f t="shared" si="3"/>
        <v>645279.32</v>
      </c>
      <c r="N20" s="24">
        <f t="shared" si="3"/>
        <v>329475.36</v>
      </c>
      <c r="O20" s="24">
        <f t="shared" si="3"/>
        <v>11864152.620000001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1062383.47</v>
      </c>
      <c r="C21" s="28">
        <f aca="true" t="shared" si="4" ref="C21:N21">ROUND((C15+C16)*C7,2)</f>
        <v>755388.97</v>
      </c>
      <c r="D21" s="28">
        <f t="shared" si="4"/>
        <v>620155.04</v>
      </c>
      <c r="E21" s="28">
        <f t="shared" si="4"/>
        <v>288737.96</v>
      </c>
      <c r="F21" s="28">
        <f t="shared" si="4"/>
        <v>632711.29</v>
      </c>
      <c r="G21" s="28">
        <f t="shared" si="4"/>
        <v>885711.15</v>
      </c>
      <c r="H21" s="28">
        <f t="shared" si="4"/>
        <v>161267.84</v>
      </c>
      <c r="I21" s="28">
        <f t="shared" si="4"/>
        <v>840103.95</v>
      </c>
      <c r="J21" s="28">
        <f t="shared" si="4"/>
        <v>626567.5</v>
      </c>
      <c r="K21" s="28">
        <f t="shared" si="4"/>
        <v>902601.36</v>
      </c>
      <c r="L21" s="28">
        <f t="shared" si="4"/>
        <v>784409.01</v>
      </c>
      <c r="M21" s="28">
        <f t="shared" si="4"/>
        <v>482620.52</v>
      </c>
      <c r="N21" s="28">
        <f t="shared" si="4"/>
        <v>273489.75</v>
      </c>
      <c r="O21" s="28">
        <f aca="true" t="shared" si="5" ref="O21:O29">SUM(B21:N21)</f>
        <v>8316147.8100000005</v>
      </c>
    </row>
    <row r="22" spans="1:23" ht="18.75" customHeight="1">
      <c r="A22" s="26" t="s">
        <v>33</v>
      </c>
      <c r="B22" s="28">
        <f>IF(B18&lt;&gt;0,ROUND((B18-1)*B21,2),0)</f>
        <v>268956.76</v>
      </c>
      <c r="C22" s="28">
        <f aca="true" t="shared" si="6" ref="C22:N22">IF(C18&lt;&gt;0,ROUND((C18-1)*C21,2),0)</f>
        <v>232915.46</v>
      </c>
      <c r="D22" s="28">
        <f t="shared" si="6"/>
        <v>261145.26</v>
      </c>
      <c r="E22" s="28">
        <f t="shared" si="6"/>
        <v>-28770.72</v>
      </c>
      <c r="F22" s="28">
        <f t="shared" si="6"/>
        <v>305451.1</v>
      </c>
      <c r="G22" s="28">
        <f t="shared" si="6"/>
        <v>411564.85</v>
      </c>
      <c r="H22" s="28">
        <f t="shared" si="6"/>
        <v>86513.28</v>
      </c>
      <c r="I22" s="28">
        <f t="shared" si="6"/>
        <v>144563.41</v>
      </c>
      <c r="J22" s="28">
        <f t="shared" si="6"/>
        <v>257075.2</v>
      </c>
      <c r="K22" s="28">
        <f t="shared" si="6"/>
        <v>223657.86</v>
      </c>
      <c r="L22" s="28">
        <f t="shared" si="6"/>
        <v>243266.15</v>
      </c>
      <c r="M22" s="28">
        <f t="shared" si="6"/>
        <v>105178.59</v>
      </c>
      <c r="N22" s="28">
        <f t="shared" si="6"/>
        <v>28942.48</v>
      </c>
      <c r="O22" s="28">
        <f t="shared" si="5"/>
        <v>2540459.6799999997</v>
      </c>
      <c r="W22" s="51"/>
    </row>
    <row r="23" spans="1:15" ht="18.75" customHeight="1">
      <c r="A23" s="26" t="s">
        <v>34</v>
      </c>
      <c r="B23" s="28">
        <v>64512</v>
      </c>
      <c r="C23" s="28">
        <v>44242.93</v>
      </c>
      <c r="D23" s="28">
        <v>31615</v>
      </c>
      <c r="E23" s="28">
        <v>11890.54</v>
      </c>
      <c r="F23" s="28">
        <v>41613.9</v>
      </c>
      <c r="G23" s="28">
        <v>63291.01</v>
      </c>
      <c r="H23" s="28">
        <v>8361.34</v>
      </c>
      <c r="I23" s="28">
        <v>45204.39</v>
      </c>
      <c r="J23" s="28">
        <v>38916.05</v>
      </c>
      <c r="K23" s="28">
        <v>58049.9</v>
      </c>
      <c r="L23" s="28">
        <v>53712.86</v>
      </c>
      <c r="M23" s="28">
        <v>25455.82</v>
      </c>
      <c r="N23" s="28">
        <v>16028.93</v>
      </c>
      <c r="O23" s="28">
        <f t="shared" si="5"/>
        <v>502894.67000000004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1216.7</v>
      </c>
      <c r="C26" s="28">
        <v>899.43</v>
      </c>
      <c r="D26" s="28">
        <v>794.64</v>
      </c>
      <c r="E26" s="28">
        <v>238.68</v>
      </c>
      <c r="F26" s="28">
        <v>852.86</v>
      </c>
      <c r="G26" s="28">
        <v>1184.68</v>
      </c>
      <c r="H26" s="28">
        <v>224.13</v>
      </c>
      <c r="I26" s="28">
        <v>899.43</v>
      </c>
      <c r="J26" s="28">
        <v>803.37</v>
      </c>
      <c r="K26" s="28">
        <v>1062.43</v>
      </c>
      <c r="L26" s="28">
        <v>969.29</v>
      </c>
      <c r="M26" s="28">
        <v>535.58</v>
      </c>
      <c r="N26" s="28">
        <v>279.39</v>
      </c>
      <c r="O26" s="28">
        <f t="shared" si="5"/>
        <v>9960.609999999999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36167.5</v>
      </c>
      <c r="L30" s="28">
        <v>31923.32</v>
      </c>
      <c r="M30" s="28">
        <v>0</v>
      </c>
      <c r="N30" s="28">
        <v>0</v>
      </c>
      <c r="O30" s="28">
        <f>SUM(B30:N30)</f>
        <v>68090.82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-46247.60000000005</v>
      </c>
      <c r="C32" s="28">
        <f aca="true" t="shared" si="7" ref="C32:O32">+C33+C35+C48+C49+C50+C55-C56</f>
        <v>-45905.2</v>
      </c>
      <c r="D32" s="28">
        <f t="shared" si="7"/>
        <v>-27988.9</v>
      </c>
      <c r="E32" s="28">
        <f t="shared" si="7"/>
        <v>-8500.8</v>
      </c>
      <c r="F32" s="28">
        <f t="shared" si="7"/>
        <v>-27592.4</v>
      </c>
      <c r="G32" s="28">
        <f t="shared" si="7"/>
        <v>-106173.29000000001</v>
      </c>
      <c r="H32" s="28">
        <f t="shared" si="7"/>
        <v>-8294</v>
      </c>
      <c r="I32" s="28">
        <f t="shared" si="7"/>
        <v>-71134.8</v>
      </c>
      <c r="J32" s="28">
        <f t="shared" si="7"/>
        <v>-34672</v>
      </c>
      <c r="K32" s="28">
        <f t="shared" si="7"/>
        <v>-22325.6</v>
      </c>
      <c r="L32" s="28">
        <f t="shared" si="7"/>
        <v>-15536.4</v>
      </c>
      <c r="M32" s="28">
        <f t="shared" si="7"/>
        <v>-30549.2</v>
      </c>
      <c r="N32" s="28">
        <f t="shared" si="7"/>
        <v>-20738.5</v>
      </c>
      <c r="O32" s="28">
        <f t="shared" si="7"/>
        <v>-465658.6900000001</v>
      </c>
    </row>
    <row r="33" spans="1:15" ht="18.75" customHeight="1">
      <c r="A33" s="26" t="s">
        <v>38</v>
      </c>
      <c r="B33" s="29">
        <f>+B34</f>
        <v>-45108.8</v>
      </c>
      <c r="C33" s="29">
        <f>+C34</f>
        <v>-45311.2</v>
      </c>
      <c r="D33" s="29">
        <f aca="true" t="shared" si="8" ref="D33:O33">+D34</f>
        <v>-25203.2</v>
      </c>
      <c r="E33" s="29">
        <f t="shared" si="8"/>
        <v>-8500.8</v>
      </c>
      <c r="F33" s="29">
        <f t="shared" si="8"/>
        <v>-27592.4</v>
      </c>
      <c r="G33" s="29">
        <f t="shared" si="8"/>
        <v>-54762.4</v>
      </c>
      <c r="H33" s="29">
        <f t="shared" si="8"/>
        <v>-8294</v>
      </c>
      <c r="I33" s="29">
        <f t="shared" si="8"/>
        <v>-61234.8</v>
      </c>
      <c r="J33" s="29">
        <f t="shared" si="8"/>
        <v>-34672</v>
      </c>
      <c r="K33" s="29">
        <f t="shared" si="8"/>
        <v>-22325.6</v>
      </c>
      <c r="L33" s="29">
        <f t="shared" si="8"/>
        <v>-15536.4</v>
      </c>
      <c r="M33" s="29">
        <f t="shared" si="8"/>
        <v>-24675.2</v>
      </c>
      <c r="N33" s="29">
        <f t="shared" si="8"/>
        <v>-15972</v>
      </c>
      <c r="O33" s="29">
        <f t="shared" si="8"/>
        <v>-389188.8</v>
      </c>
    </row>
    <row r="34" spans="1:26" ht="18.75" customHeight="1">
      <c r="A34" s="27" t="s">
        <v>39</v>
      </c>
      <c r="B34" s="16">
        <f>ROUND((-B9)*$G$3,2)</f>
        <v>-45108.8</v>
      </c>
      <c r="C34" s="16">
        <f aca="true" t="shared" si="9" ref="C34:N34">ROUND((-C9)*$G$3,2)</f>
        <v>-45311.2</v>
      </c>
      <c r="D34" s="16">
        <f t="shared" si="9"/>
        <v>-25203.2</v>
      </c>
      <c r="E34" s="16">
        <f t="shared" si="9"/>
        <v>-8500.8</v>
      </c>
      <c r="F34" s="16">
        <f t="shared" si="9"/>
        <v>-27592.4</v>
      </c>
      <c r="G34" s="16">
        <f t="shared" si="9"/>
        <v>-54762.4</v>
      </c>
      <c r="H34" s="16">
        <f t="shared" si="9"/>
        <v>-8294</v>
      </c>
      <c r="I34" s="16">
        <f t="shared" si="9"/>
        <v>-61234.8</v>
      </c>
      <c r="J34" s="16">
        <f t="shared" si="9"/>
        <v>-34672</v>
      </c>
      <c r="K34" s="16">
        <f t="shared" si="9"/>
        <v>-22325.6</v>
      </c>
      <c r="L34" s="16">
        <f t="shared" si="9"/>
        <v>-15536.4</v>
      </c>
      <c r="M34" s="16">
        <f t="shared" si="9"/>
        <v>-24675.2</v>
      </c>
      <c r="N34" s="16">
        <f t="shared" si="9"/>
        <v>-15972</v>
      </c>
      <c r="O34" s="30">
        <f aca="true" t="shared" si="10" ref="O34:O56">SUM(B34:N34)</f>
        <v>-389188.8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-1138.8000000000466</v>
      </c>
      <c r="C35" s="29">
        <f aca="true" t="shared" si="11" ref="C35:O35">SUM(C36:C46)</f>
        <v>-594</v>
      </c>
      <c r="D35" s="29">
        <f t="shared" si="11"/>
        <v>-2785.7</v>
      </c>
      <c r="E35" s="29">
        <f t="shared" si="11"/>
        <v>0</v>
      </c>
      <c r="F35" s="29">
        <f t="shared" si="11"/>
        <v>0</v>
      </c>
      <c r="G35" s="29">
        <f t="shared" si="11"/>
        <v>-51410.89</v>
      </c>
      <c r="H35" s="29">
        <f t="shared" si="11"/>
        <v>0</v>
      </c>
      <c r="I35" s="29">
        <f t="shared" si="11"/>
        <v>-9900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-5874</v>
      </c>
      <c r="N35" s="29">
        <f t="shared" si="11"/>
        <v>-4766.5</v>
      </c>
      <c r="O35" s="29">
        <f t="shared" si="11"/>
        <v>-76469.89000000013</v>
      </c>
    </row>
    <row r="36" spans="1:26" ht="18.75" customHeight="1">
      <c r="A36" s="27" t="s">
        <v>41</v>
      </c>
      <c r="B36" s="31">
        <v>-1138.8</v>
      </c>
      <c r="C36" s="31">
        <v>-594</v>
      </c>
      <c r="D36" s="31">
        <v>-2785.7</v>
      </c>
      <c r="E36" s="31">
        <v>0</v>
      </c>
      <c r="F36" s="31">
        <v>0</v>
      </c>
      <c r="G36" s="31">
        <v>-31610.89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-5874</v>
      </c>
      <c r="N36" s="31">
        <v>-4766.5</v>
      </c>
      <c r="O36" s="31">
        <f t="shared" si="10"/>
        <v>-46769.89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-19800</v>
      </c>
      <c r="H38" s="31">
        <v>0</v>
      </c>
      <c r="I38" s="31">
        <v>-9900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-29700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3339000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1414112.5799999998</v>
      </c>
      <c r="C54" s="34">
        <f aca="true" t="shared" si="13" ref="C54:N54">+C20+C32</f>
        <v>1015444.5000000002</v>
      </c>
      <c r="D54" s="34">
        <f t="shared" si="13"/>
        <v>905342.54</v>
      </c>
      <c r="E54" s="34">
        <f t="shared" si="13"/>
        <v>274556.11</v>
      </c>
      <c r="F54" s="34">
        <f t="shared" si="13"/>
        <v>982342.97</v>
      </c>
      <c r="G54" s="34">
        <f t="shared" si="13"/>
        <v>1300502.8399999999</v>
      </c>
      <c r="H54" s="34">
        <f t="shared" si="13"/>
        <v>274133.48</v>
      </c>
      <c r="I54" s="34">
        <f t="shared" si="13"/>
        <v>1005480.98</v>
      </c>
      <c r="J54" s="34">
        <f t="shared" si="13"/>
        <v>917412.7000000001</v>
      </c>
      <c r="K54" s="34">
        <f t="shared" si="13"/>
        <v>1243243.5899999999</v>
      </c>
      <c r="L54" s="34">
        <f t="shared" si="13"/>
        <v>1142454.6600000004</v>
      </c>
      <c r="M54" s="34">
        <f t="shared" si="13"/>
        <v>614730.12</v>
      </c>
      <c r="N54" s="34">
        <f t="shared" si="13"/>
        <v>308736.86</v>
      </c>
      <c r="O54" s="34">
        <f>SUM(B54:N54)</f>
        <v>11398493.929999998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1414112.5799999998</v>
      </c>
      <c r="C60" s="42">
        <f t="shared" si="14"/>
        <v>1015444.5</v>
      </c>
      <c r="D60" s="42">
        <f t="shared" si="14"/>
        <v>905342.54</v>
      </c>
      <c r="E60" s="42">
        <f t="shared" si="14"/>
        <v>274556.1</v>
      </c>
      <c r="F60" s="42">
        <f t="shared" si="14"/>
        <v>982342.97</v>
      </c>
      <c r="G60" s="42">
        <f t="shared" si="14"/>
        <v>1300502.84</v>
      </c>
      <c r="H60" s="42">
        <f t="shared" si="14"/>
        <v>274133.48</v>
      </c>
      <c r="I60" s="42">
        <f t="shared" si="14"/>
        <v>1005480.98</v>
      </c>
      <c r="J60" s="42">
        <f t="shared" si="14"/>
        <v>917412.69</v>
      </c>
      <c r="K60" s="42">
        <f t="shared" si="14"/>
        <v>1243243.59</v>
      </c>
      <c r="L60" s="42">
        <f t="shared" si="14"/>
        <v>1142454.66</v>
      </c>
      <c r="M60" s="42">
        <f t="shared" si="14"/>
        <v>614730.13</v>
      </c>
      <c r="N60" s="42">
        <f t="shared" si="14"/>
        <v>308736.86</v>
      </c>
      <c r="O60" s="34">
        <f t="shared" si="14"/>
        <v>11398493.92</v>
      </c>
      <c r="Q60"/>
    </row>
    <row r="61" spans="1:18" ht="18.75" customHeight="1">
      <c r="A61" s="26" t="s">
        <v>54</v>
      </c>
      <c r="B61" s="42">
        <v>1163221.17</v>
      </c>
      <c r="C61" s="42">
        <v>727622.28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1890843.45</v>
      </c>
      <c r="P61"/>
      <c r="Q61"/>
      <c r="R61" s="41"/>
    </row>
    <row r="62" spans="1:16" ht="18.75" customHeight="1">
      <c r="A62" s="26" t="s">
        <v>55</v>
      </c>
      <c r="B62" s="42">
        <v>250891.41</v>
      </c>
      <c r="C62" s="42">
        <v>287822.22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538713.63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905342.54</v>
      </c>
      <c r="E63" s="43">
        <v>0</v>
      </c>
      <c r="F63" s="43">
        <v>0</v>
      </c>
      <c r="G63" s="43">
        <v>0</v>
      </c>
      <c r="H63" s="42">
        <v>274133.48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1179476.02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274556.1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274556.1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982342.97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982342.97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1300502.84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1300502.84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1005480.98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1005480.98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917412.69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917412.69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1243243.59</v>
      </c>
      <c r="L69" s="29">
        <v>1142454.66</v>
      </c>
      <c r="M69" s="43">
        <v>0</v>
      </c>
      <c r="N69" s="43">
        <v>0</v>
      </c>
      <c r="O69" s="34">
        <f t="shared" si="15"/>
        <v>2385698.25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614730.13</v>
      </c>
      <c r="N70" s="43">
        <v>0</v>
      </c>
      <c r="O70" s="34">
        <f t="shared" si="15"/>
        <v>614730.13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308736.86</v>
      </c>
      <c r="O71" s="46">
        <f t="shared" si="15"/>
        <v>308736.86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2024-03-07T13:37:26Z</dcterms:modified>
  <cp:category/>
  <cp:version/>
  <cp:contentType/>
  <cp:contentStatus/>
</cp:coreProperties>
</file>