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<sst xmlns="http://schemas.openxmlformats.org/spreadsheetml/2006/main" count="90" uniqueCount="87">
  <si>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</si>
  <si>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</si>
  <si>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</si>
  <si>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</si>
  <si>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</si>
  <si>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</si>
  <si>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</si>
  <si>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</si>
  <si>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</si>
  <si>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</si>
  <si>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</si>
  <si>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</si>
  <si>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</si>
  <si>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</si>
  <si>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</si>
  <si>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</si>
  <si>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</si>
  <si>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</si>
  <si>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</si>
  <si>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</si>
  <si>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</si>
  <si>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</si>
  <si>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</si>
  <si>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</si>
  <si>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</si>
  <si>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</si>
  <si>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</si>
  <si>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</si>
  <si>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</si>
  <si>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</si>
  <si>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</si>
  <si>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</si>
  <si>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</si>
  <si>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</si>
  <si>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</si>
  <si>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</si>
  <si>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</si>
  <si>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</si>
  <si>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</si>
  <si>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</si>
  <si>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</si>
  <si>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</si>
  <si>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</si>
  <si>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</si>
  <si>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</si>
  <si>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</si>
  <si>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</si>
  <si>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</si>
  <si>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</si>
  <si>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</si>
  <si>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</si>
  <si>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</si>
  <si>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</si>
  <si>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</si>
  <si>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</si>
  <si>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</si>
  <si>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</si>
  <si>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</si>
  <si>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</si>
  <si>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</si>
  <si>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</si>
  <si>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</si>
  <si>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</si>
  <si>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</si>
  <si>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</si>
  <si>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</si>
  <si>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</si>
  <si>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</si>
  <si>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</si>
  <si>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</si>
  <si>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</si>
  <si>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</si>
  <si>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</si>
  <si>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</si>
  <si>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</si>
  <si>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</si>
  <si>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</si>
  <si>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</si>
  <si>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</si>
  <si>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</si>
  <si>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</si>
  <si>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</si>
  <si>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</si>
  <si>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</si>
  <si>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20/04/24 - VENCIMENTO 26/04/24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</si>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</sst>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269002</v>
      </c>
      <c r="C7" s="9">
        <f t="shared" si="0"/>
        <v>169821</v>
      </c>
      <c r="D7" s="9">
        <f t="shared" si="0"/>
        <v>172261</v>
      </c>
      <c r="E7" s="9">
        <f t="shared" si="0"/>
        <v>48016</v>
      </c>
      <c r="F7" s="9">
        <f t="shared" si="0"/>
        <v>140652</v>
      </c>
      <c r="G7" s="9">
        <f t="shared" si="0"/>
        <v>236381</v>
      </c>
      <c r="H7" s="9">
        <f t="shared" si="0"/>
        <v>31635</v>
      </c>
      <c r="I7" s="9">
        <f t="shared" si="0"/>
        <v>137169</v>
      </c>
      <c r="J7" s="9">
        <f t="shared" si="0"/>
        <v>141421</v>
      </c>
      <c r="K7" s="9">
        <f t="shared" si="0"/>
        <v>206386</v>
      </c>
      <c r="L7" s="9">
        <f t="shared" si="0"/>
        <v>163941</v>
      </c>
      <c r="M7" s="9">
        <f t="shared" si="0"/>
        <v>79936</v>
      </c>
      <c r="N7" s="9">
        <f t="shared" si="0"/>
        <v>50728</v>
      </c>
      <c r="O7" s="9">
        <f t="shared" si="0"/>
        <v>1847349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8841</v>
      </c>
      <c r="C8" s="11">
        <f t="shared" si="1"/>
        <v>8267</v>
      </c>
      <c r="D8" s="11">
        <f t="shared" si="1"/>
        <v>4936</v>
      </c>
      <c r="E8" s="11">
        <f t="shared" si="1"/>
        <v>1622</v>
      </c>
      <c r="F8" s="11">
        <f t="shared" si="1"/>
        <v>5251</v>
      </c>
      <c r="G8" s="11">
        <f t="shared" si="1"/>
        <v>10690</v>
      </c>
      <c r="H8" s="11">
        <f t="shared" si="1"/>
        <v>1418</v>
      </c>
      <c r="I8" s="11">
        <f t="shared" si="1"/>
        <v>8436</v>
      </c>
      <c r="J8" s="11">
        <f t="shared" si="1"/>
        <v>6311</v>
      </c>
      <c r="K8" s="11">
        <f t="shared" si="1"/>
        <v>3652</v>
      </c>
      <c r="L8" s="11">
        <f t="shared" si="1"/>
        <v>2740</v>
      </c>
      <c r="M8" s="11">
        <f t="shared" si="1"/>
        <v>3857</v>
      </c>
      <c r="N8" s="11">
        <f t="shared" si="1"/>
        <v>2528</v>
      </c>
      <c r="O8" s="11">
        <f t="shared" si="1"/>
        <v>68549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8841</v>
      </c>
      <c r="C9" s="11">
        <v>8267</v>
      </c>
      <c r="D9" s="11">
        <v>4936</v>
      </c>
      <c r="E9" s="11">
        <v>1622</v>
      </c>
      <c r="F9" s="11">
        <v>5251</v>
      </c>
      <c r="G9" s="11">
        <v>10690</v>
      </c>
      <c r="H9" s="11">
        <v>1418</v>
      </c>
      <c r="I9" s="11">
        <v>8436</v>
      </c>
      <c r="J9" s="11">
        <v>6311</v>
      </c>
      <c r="K9" s="11">
        <v>3652</v>
      </c>
      <c r="L9" s="11">
        <v>2737</v>
      </c>
      <c r="M9" s="11">
        <v>3857</v>
      </c>
      <c r="N9" s="11">
        <v>2516</v>
      </c>
      <c r="O9" s="11">
        <f>SUM(B9:N9)</f>
        <v>68534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12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260161</v>
      </c>
      <c r="C11" s="13">
        <v>161554</v>
      </c>
      <c r="D11" s="13">
        <v>167325</v>
      </c>
      <c r="E11" s="13">
        <v>46394</v>
      </c>
      <c r="F11" s="13">
        <v>135401</v>
      </c>
      <c r="G11" s="13">
        <v>225691</v>
      </c>
      <c r="H11" s="13">
        <v>30217</v>
      </c>
      <c r="I11" s="13">
        <v>128733</v>
      </c>
      <c r="J11" s="13">
        <v>135110</v>
      </c>
      <c r="K11" s="13">
        <v>202734</v>
      </c>
      <c r="L11" s="13">
        <v>161201</v>
      </c>
      <c r="M11" s="13">
        <v>76079</v>
      </c>
      <c r="N11" s="13">
        <v>48200</v>
      </c>
      <c r="O11" s="11">
        <f>SUM(B11:N11)</f>
        <v>1778800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20606</v>
      </c>
      <c r="C12" s="13">
        <v>16824</v>
      </c>
      <c r="D12" s="13">
        <v>13764</v>
      </c>
      <c r="E12" s="13">
        <v>5255</v>
      </c>
      <c r="F12" s="13">
        <v>13434</v>
      </c>
      <c r="G12" s="13">
        <v>24537</v>
      </c>
      <c r="H12" s="13">
        <v>3569</v>
      </c>
      <c r="I12" s="13">
        <v>13685</v>
      </c>
      <c r="J12" s="13">
        <v>12847</v>
      </c>
      <c r="K12" s="13">
        <v>14655</v>
      </c>
      <c r="L12" s="13">
        <v>11218</v>
      </c>
      <c r="M12" s="13">
        <v>4524</v>
      </c>
      <c r="N12" s="13">
        <v>2371</v>
      </c>
      <c r="O12" s="11">
        <f>SUM(B12:N12)</f>
        <v>157289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239555</v>
      </c>
      <c r="C13" s="15">
        <f t="shared" si="2"/>
        <v>144730</v>
      </c>
      <c r="D13" s="15">
        <f t="shared" si="2"/>
        <v>153561</v>
      </c>
      <c r="E13" s="15">
        <f t="shared" si="2"/>
        <v>41139</v>
      </c>
      <c r="F13" s="15">
        <f t="shared" si="2"/>
        <v>121967</v>
      </c>
      <c r="G13" s="15">
        <f t="shared" si="2"/>
        <v>201154</v>
      </c>
      <c r="H13" s="15">
        <f t="shared" si="2"/>
        <v>26648</v>
      </c>
      <c r="I13" s="15">
        <f t="shared" si="2"/>
        <v>115048</v>
      </c>
      <c r="J13" s="15">
        <f t="shared" si="2"/>
        <v>122263</v>
      </c>
      <c r="K13" s="15">
        <f t="shared" si="2"/>
        <v>188079</v>
      </c>
      <c r="L13" s="15">
        <f t="shared" si="2"/>
        <v>149983</v>
      </c>
      <c r="M13" s="15">
        <f t="shared" si="2"/>
        <v>71555</v>
      </c>
      <c r="N13" s="15">
        <f t="shared" si="2"/>
        <v>45829</v>
      </c>
      <c r="O13" s="11">
        <f>SUM(B13:N13)</f>
        <v>1621511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1.191334628316825</v>
      </c>
      <c r="C18" s="19">
        <v>1.282156559958252</v>
      </c>
      <c r="D18" s="19">
        <v>1.462405631821577</v>
      </c>
      <c r="E18" s="19">
        <v>0.873359482074686</v>
      </c>
      <c r="F18" s="19">
        <v>1.410022950204553</v>
      </c>
      <c r="G18" s="19">
        <v>1.37044580638064</v>
      </c>
      <c r="H18" s="19">
        <v>1.479159310509819</v>
      </c>
      <c r="I18" s="19">
        <v>1.346214888939855</v>
      </c>
      <c r="J18" s="19">
        <v>1.37637463983905</v>
      </c>
      <c r="K18" s="19">
        <v>1.23911520705746</v>
      </c>
      <c r="L18" s="19">
        <v>1.306151483351435</v>
      </c>
      <c r="M18" s="19">
        <v>1.193665117270243</v>
      </c>
      <c r="N18" s="19">
        <v>1.100940061372995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1053541.21</v>
      </c>
      <c r="C20" s="24">
        <f aca="true" t="shared" si="3" ref="C20:O20">SUM(C21:C32)</f>
        <v>724903.1599999998</v>
      </c>
      <c r="D20" s="24">
        <f t="shared" si="3"/>
        <v>720309.7200000001</v>
      </c>
      <c r="E20" s="24">
        <f t="shared" si="3"/>
        <v>211907.55</v>
      </c>
      <c r="F20" s="24">
        <f t="shared" si="3"/>
        <v>672030.4900000001</v>
      </c>
      <c r="G20" s="24">
        <f t="shared" si="3"/>
        <v>910884.88</v>
      </c>
      <c r="H20" s="24">
        <f t="shared" si="3"/>
        <v>192351.19</v>
      </c>
      <c r="I20" s="24">
        <f t="shared" si="3"/>
        <v>645439.7699999999</v>
      </c>
      <c r="J20" s="24">
        <f t="shared" si="3"/>
        <v>646314.05</v>
      </c>
      <c r="K20" s="24">
        <f t="shared" si="3"/>
        <v>908082.31</v>
      </c>
      <c r="L20" s="24">
        <f t="shared" si="3"/>
        <v>809095.19</v>
      </c>
      <c r="M20" s="24">
        <f t="shared" si="3"/>
        <v>411060.7199999999</v>
      </c>
      <c r="N20" s="24">
        <f t="shared" si="3"/>
        <v>213679.17999999996</v>
      </c>
      <c r="O20" s="24">
        <f t="shared" si="3"/>
        <v>8119599.419999998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794093.9</v>
      </c>
      <c r="C21" s="28">
        <f aca="true" t="shared" si="4" ref="C21:N21">ROUND((C15+C16)*C7,2)</f>
        <v>517886.12</v>
      </c>
      <c r="D21" s="28">
        <f t="shared" si="4"/>
        <v>460712.04</v>
      </c>
      <c r="E21" s="28">
        <f t="shared" si="4"/>
        <v>219385.1</v>
      </c>
      <c r="F21" s="28">
        <f t="shared" si="4"/>
        <v>436007.13</v>
      </c>
      <c r="G21" s="28">
        <f t="shared" si="4"/>
        <v>602913.38</v>
      </c>
      <c r="H21" s="28">
        <f t="shared" si="4"/>
        <v>108337.22</v>
      </c>
      <c r="I21" s="28">
        <f t="shared" si="4"/>
        <v>415361.45</v>
      </c>
      <c r="J21" s="28">
        <f t="shared" si="4"/>
        <v>430725.94</v>
      </c>
      <c r="K21" s="28">
        <f t="shared" si="4"/>
        <v>594164.66</v>
      </c>
      <c r="L21" s="28">
        <f t="shared" si="4"/>
        <v>537398.6</v>
      </c>
      <c r="M21" s="28">
        <f t="shared" si="4"/>
        <v>302357.92</v>
      </c>
      <c r="N21" s="28">
        <f t="shared" si="4"/>
        <v>173322.36</v>
      </c>
      <c r="O21" s="28">
        <f aca="true" t="shared" si="5" ref="O21:O29">SUM(B21:N21)</f>
        <v>5592665.82</v>
      </c>
    </row>
    <row r="22" spans="1:23" ht="18.75" customHeight="1">
      <c r="A22" s="26" t="s">
        <v>33</v>
      </c>
      <c r="B22" s="28">
        <f>IF(B18&lt;&gt;0,ROUND((B18-1)*B21,2),0)</f>
        <v>151937.66</v>
      </c>
      <c r="C22" s="28">
        <f aca="true" t="shared" si="6" ref="C22:N22">IF(C18&lt;&gt;0,ROUND((C18-1)*C21,2),0)</f>
        <v>146124.97</v>
      </c>
      <c r="D22" s="28">
        <f t="shared" si="6"/>
        <v>213035.84</v>
      </c>
      <c r="E22" s="28">
        <f t="shared" si="6"/>
        <v>-27783.04</v>
      </c>
      <c r="F22" s="28">
        <f t="shared" si="6"/>
        <v>178772.93</v>
      </c>
      <c r="G22" s="28">
        <f t="shared" si="6"/>
        <v>223346.73</v>
      </c>
      <c r="H22" s="28">
        <f t="shared" si="6"/>
        <v>51910.79</v>
      </c>
      <c r="I22" s="28">
        <f t="shared" si="6"/>
        <v>143804.32</v>
      </c>
      <c r="J22" s="28">
        <f t="shared" si="6"/>
        <v>162114.32</v>
      </c>
      <c r="K22" s="28">
        <f t="shared" si="6"/>
        <v>142073.81</v>
      </c>
      <c r="L22" s="28">
        <f t="shared" si="6"/>
        <v>164525.38</v>
      </c>
      <c r="M22" s="28">
        <f t="shared" si="6"/>
        <v>58556.18</v>
      </c>
      <c r="N22" s="28">
        <f t="shared" si="6"/>
        <v>17495.17</v>
      </c>
      <c r="O22" s="28">
        <f t="shared" si="5"/>
        <v>1625915.0599999998</v>
      </c>
      <c r="W22" s="51"/>
    </row>
    <row r="23" spans="1:15" ht="18.75" customHeight="1">
      <c r="A23" s="26" t="s">
        <v>34</v>
      </c>
      <c r="B23" s="28">
        <v>43088.73</v>
      </c>
      <c r="C23" s="28">
        <v>31377.76</v>
      </c>
      <c r="D23" s="28">
        <v>23572.42</v>
      </c>
      <c r="E23" s="28">
        <v>8356.02</v>
      </c>
      <c r="F23" s="28">
        <v>27169.27</v>
      </c>
      <c r="G23" s="28">
        <v>38747.2</v>
      </c>
      <c r="H23" s="28">
        <v>5886</v>
      </c>
      <c r="I23" s="28">
        <v>30374.84</v>
      </c>
      <c r="J23" s="28">
        <v>24080.4</v>
      </c>
      <c r="K23" s="28">
        <v>32599.9</v>
      </c>
      <c r="L23" s="28">
        <v>32148.68</v>
      </c>
      <c r="M23" s="28">
        <v>18228.22</v>
      </c>
      <c r="N23" s="28">
        <v>10249.7</v>
      </c>
      <c r="O23" s="28">
        <f t="shared" si="5"/>
        <v>325879.1400000001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1344.97</v>
      </c>
      <c r="C26" s="28">
        <v>948.23</v>
      </c>
      <c r="D26" s="28">
        <v>948.23</v>
      </c>
      <c r="E26" s="28">
        <v>272.93</v>
      </c>
      <c r="F26" s="28">
        <v>872.26</v>
      </c>
      <c r="G26" s="28">
        <v>1173.33</v>
      </c>
      <c r="H26" s="28">
        <v>227.91</v>
      </c>
      <c r="I26" s="28">
        <v>804.73</v>
      </c>
      <c r="J26" s="28">
        <v>838.5</v>
      </c>
      <c r="K26" s="28">
        <v>1173.33</v>
      </c>
      <c r="L26" s="28">
        <v>1038.27</v>
      </c>
      <c r="M26" s="28">
        <v>514.91</v>
      </c>
      <c r="N26" s="28">
        <v>272.95</v>
      </c>
      <c r="O26" s="28">
        <f t="shared" si="5"/>
        <v>10430.550000000001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398625.48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90267.1</v>
      </c>
      <c r="L30" s="28">
        <v>30510.7</v>
      </c>
      <c r="M30" s="28">
        <v>0</v>
      </c>
      <c r="N30" s="28">
        <v>0</v>
      </c>
      <c r="O30" s="28">
        <f>SUM(B30:N30)</f>
        <v>120777.8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-38900.4</v>
      </c>
      <c r="C33" s="28">
        <f aca="true" t="shared" si="7" ref="C33:O33">+C34+C36+C49+C50+C51+C56-C57</f>
        <v>-36374.8</v>
      </c>
      <c r="D33" s="28">
        <f t="shared" si="7"/>
        <v>-21718.4</v>
      </c>
      <c r="E33" s="28">
        <f t="shared" si="7"/>
        <v>-7136.8</v>
      </c>
      <c r="F33" s="28">
        <f t="shared" si="7"/>
        <v>-23104.4</v>
      </c>
      <c r="G33" s="28">
        <f t="shared" si="7"/>
        <v>-47036</v>
      </c>
      <c r="H33" s="28">
        <f t="shared" si="7"/>
        <v>-6239.2</v>
      </c>
      <c r="I33" s="28">
        <f t="shared" si="7"/>
        <v>-595048.79</v>
      </c>
      <c r="J33" s="28">
        <f t="shared" si="7"/>
        <v>-27768.4</v>
      </c>
      <c r="K33" s="28">
        <f t="shared" si="7"/>
        <v>-736068.8</v>
      </c>
      <c r="L33" s="28">
        <f t="shared" si="7"/>
        <v>-678042.8</v>
      </c>
      <c r="M33" s="28">
        <f t="shared" si="7"/>
        <v>-16970.8</v>
      </c>
      <c r="N33" s="28">
        <f t="shared" si="7"/>
        <v>-11070.4</v>
      </c>
      <c r="O33" s="28">
        <f t="shared" si="7"/>
        <v>-2245479.99</v>
      </c>
    </row>
    <row r="34" spans="1:15" ht="18.75" customHeight="1">
      <c r="A34" s="26" t="s">
        <v>38</v>
      </c>
      <c r="B34" s="29">
        <f>+B35</f>
        <v>-38900.4</v>
      </c>
      <c r="C34" s="29">
        <f>+C35</f>
        <v>-36374.8</v>
      </c>
      <c r="D34" s="29">
        <f aca="true" t="shared" si="8" ref="D34:O34">+D35</f>
        <v>-21718.4</v>
      </c>
      <c r="E34" s="29">
        <f t="shared" si="8"/>
        <v>-7136.8</v>
      </c>
      <c r="F34" s="29">
        <f t="shared" si="8"/>
        <v>-23104.4</v>
      </c>
      <c r="G34" s="29">
        <f t="shared" si="8"/>
        <v>-47036</v>
      </c>
      <c r="H34" s="29">
        <f t="shared" si="8"/>
        <v>-6239.2</v>
      </c>
      <c r="I34" s="29">
        <f t="shared" si="8"/>
        <v>-37118.4</v>
      </c>
      <c r="J34" s="29">
        <f t="shared" si="8"/>
        <v>-27768.4</v>
      </c>
      <c r="K34" s="29">
        <f t="shared" si="8"/>
        <v>-16068.8</v>
      </c>
      <c r="L34" s="29">
        <f t="shared" si="8"/>
        <v>-12042.8</v>
      </c>
      <c r="M34" s="29">
        <f t="shared" si="8"/>
        <v>-16970.8</v>
      </c>
      <c r="N34" s="29">
        <f t="shared" si="8"/>
        <v>-11070.4</v>
      </c>
      <c r="O34" s="29">
        <f t="shared" si="8"/>
        <v>-301549.60000000003</v>
      </c>
    </row>
    <row r="35" spans="1:26" ht="18.75" customHeight="1">
      <c r="A35" s="27" t="s">
        <v>39</v>
      </c>
      <c r="B35" s="16">
        <f>ROUND((-B9)*$G$3,2)</f>
        <v>-38900.4</v>
      </c>
      <c r="C35" s="16">
        <f aca="true" t="shared" si="9" ref="C35:N35">ROUND((-C9)*$G$3,2)</f>
        <v>-36374.8</v>
      </c>
      <c r="D35" s="16">
        <f t="shared" si="9"/>
        <v>-21718.4</v>
      </c>
      <c r="E35" s="16">
        <f t="shared" si="9"/>
        <v>-7136.8</v>
      </c>
      <c r="F35" s="16">
        <f t="shared" si="9"/>
        <v>-23104.4</v>
      </c>
      <c r="G35" s="16">
        <f t="shared" si="9"/>
        <v>-47036</v>
      </c>
      <c r="H35" s="16">
        <f t="shared" si="9"/>
        <v>-6239.2</v>
      </c>
      <c r="I35" s="16">
        <f t="shared" si="9"/>
        <v>-37118.4</v>
      </c>
      <c r="J35" s="16">
        <f t="shared" si="9"/>
        <v>-27768.4</v>
      </c>
      <c r="K35" s="16">
        <f t="shared" si="9"/>
        <v>-16068.8</v>
      </c>
      <c r="L35" s="16">
        <f t="shared" si="9"/>
        <v>-12042.8</v>
      </c>
      <c r="M35" s="16">
        <f t="shared" si="9"/>
        <v>-16970.8</v>
      </c>
      <c r="N35" s="16">
        <f t="shared" si="9"/>
        <v>-11070.4</v>
      </c>
      <c r="O35" s="30">
        <f aca="true" t="shared" si="10" ref="O35:O57">SUM(B35:N35)</f>
        <v>-301549.60000000003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-567000</v>
      </c>
      <c r="J36" s="29">
        <f t="shared" si="11"/>
        <v>0</v>
      </c>
      <c r="K36" s="29">
        <f t="shared" si="11"/>
        <v>-720000</v>
      </c>
      <c r="L36" s="29">
        <f t="shared" si="11"/>
        <v>-666000</v>
      </c>
      <c r="M36" s="29">
        <f t="shared" si="11"/>
        <v>0</v>
      </c>
      <c r="N36" s="29">
        <f t="shared" si="11"/>
        <v>0</v>
      </c>
      <c r="O36" s="29">
        <f t="shared" si="11"/>
        <v>-1953000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-1953000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1014640.8099999999</v>
      </c>
      <c r="C55" s="34">
        <f>+C20+C33</f>
        <v>688528.3599999998</v>
      </c>
      <c r="D55" s="34">
        <f>+D20+D33</f>
        <v>698591.3200000001</v>
      </c>
      <c r="E55" s="34">
        <f>+E20+E33</f>
        <v>204770.75</v>
      </c>
      <c r="F55" s="34">
        <f>+F20+F33</f>
        <v>648926.0900000001</v>
      </c>
      <c r="G55" s="34">
        <f>+G20+G33</f>
        <v>863848.88</v>
      </c>
      <c r="H55" s="34">
        <f>+H20+H33</f>
        <v>186111.99</v>
      </c>
      <c r="I55" s="34">
        <f>+I20+I33</f>
        <v>50390.979999999865</v>
      </c>
      <c r="J55" s="34">
        <f>+J20+J33</f>
        <v>618545.65</v>
      </c>
      <c r="K55" s="34">
        <f>+K20+K33</f>
        <v>172013.51</v>
      </c>
      <c r="L55" s="34">
        <f>+L20+L33</f>
        <v>131052.3899999999</v>
      </c>
      <c r="M55" s="34">
        <f>+M20+M33</f>
        <v>394089.9199999999</v>
      </c>
      <c r="N55" s="34">
        <f>+N20+N33</f>
        <v>202608.77999999997</v>
      </c>
      <c r="O55" s="34">
        <f>SUM(B55:N55)</f>
        <v>5874119.43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-9069.61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-9069.61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3" ref="B61:O61">SUM(B62:B72)</f>
        <v>1014640.82</v>
      </c>
      <c r="C61" s="42">
        <f t="shared" si="13"/>
        <v>688528.36</v>
      </c>
      <c r="D61" s="42">
        <f t="shared" si="13"/>
        <v>698591.33</v>
      </c>
      <c r="E61" s="42">
        <f t="shared" si="13"/>
        <v>204770.75</v>
      </c>
      <c r="F61" s="42">
        <f t="shared" si="13"/>
        <v>648926.1</v>
      </c>
      <c r="G61" s="42">
        <f t="shared" si="13"/>
        <v>863848.88</v>
      </c>
      <c r="H61" s="42">
        <f t="shared" si="13"/>
        <v>186111.99</v>
      </c>
      <c r="I61" s="42">
        <f t="shared" si="13"/>
        <v>50390.98</v>
      </c>
      <c r="J61" s="42">
        <f t="shared" si="13"/>
        <v>618545.65</v>
      </c>
      <c r="K61" s="42">
        <f t="shared" si="13"/>
        <v>172013.5</v>
      </c>
      <c r="L61" s="42">
        <f t="shared" si="13"/>
        <v>131052.39</v>
      </c>
      <c r="M61" s="42">
        <f t="shared" si="13"/>
        <v>394089.92</v>
      </c>
      <c r="N61" s="42">
        <f t="shared" si="13"/>
        <v>202608.78</v>
      </c>
      <c r="O61" s="34">
        <f t="shared" si="13"/>
        <v>5874119.450000001</v>
      </c>
      <c r="Q61"/>
    </row>
    <row r="62" spans="1:18" ht="18.75" customHeight="1">
      <c r="A62" s="26" t="s">
        <v>54</v>
      </c>
      <c r="B62" s="42">
        <v>837644.84</v>
      </c>
      <c r="C62" s="42">
        <v>495751.97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1333396.81</v>
      </c>
      <c r="P62"/>
      <c r="Q62"/>
      <c r="R62" s="41"/>
    </row>
    <row r="63" spans="1:16" ht="18.75" customHeight="1">
      <c r="A63" s="26" t="s">
        <v>55</v>
      </c>
      <c r="B63" s="42">
        <v>176995.98</v>
      </c>
      <c r="C63" s="42">
        <v>192776.39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4" ref="O63:O72">SUM(B63:N63)</f>
        <v>369772.37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698591.33</v>
      </c>
      <c r="E64" s="43">
        <v>0</v>
      </c>
      <c r="F64" s="43">
        <v>0</v>
      </c>
      <c r="G64" s="43">
        <v>0</v>
      </c>
      <c r="H64" s="42">
        <v>186111.99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4"/>
        <v>884703.32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204770.75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4"/>
        <v>204770.75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648926.1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4"/>
        <v>648926.1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863848.88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4"/>
        <v>863848.88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50390.98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4"/>
        <v>50390.98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618545.65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4"/>
        <v>618545.65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172013.5</v>
      </c>
      <c r="L70" s="29">
        <v>131052.39</v>
      </c>
      <c r="M70" s="43">
        <v>0</v>
      </c>
      <c r="N70" s="43">
        <v>0</v>
      </c>
      <c r="O70" s="34">
        <f t="shared" si="14"/>
        <v>303065.89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394089.92</v>
      </c>
      <c r="N71" s="43">
        <v>0</v>
      </c>
      <c r="O71" s="34">
        <f t="shared" si="14"/>
        <v>394089.92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202608.78</v>
      </c>
      <c r="O72" s="46">
        <f t="shared" si="14"/>
        <v>202608.78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2024-04-25T21:06:34Z</dcterms:modified>
  <cp:category/>
  <cp:version/>
  <cp:contentType/>
  <cp:contentStatus/>
</cp:coreProperties>
</file>