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<sst xmlns="http://schemas.openxmlformats.org/spreadsheetml/2006/main" count="90" uniqueCount="87">
  <si>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</si>
  <si>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</si>
  <si>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</si>
  <si>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</si>
  <si>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</si>
  <si>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</si>
  <si>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</si>
  <si>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</si>
  <si>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</si>
  <si>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</si>
  <si>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</si>
  <si>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</si>
  <si>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</si>
  <si>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</si>
  <si>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</si>
  <si>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</si>
  <si>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</si>
  <si>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</si>
  <si>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</si>
  <si>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</si>
  <si>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</si>
  <si>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</si>
  <si>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</si>
  <si>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</si>
  <si>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</si>
  <si>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</si>
  <si>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</si>
  <si>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</si>
  <si>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</si>
  <si>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</si>
  <si>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</si>
  <si>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</si>
  <si>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</si>
  <si>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</si>
  <si>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</si>
  <si>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</si>
  <si>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</si>
  <si>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</si>
  <si>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</si>
  <si>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</si>
  <si>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</si>
  <si>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</si>
  <si>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</si>
  <si>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</si>
  <si>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</si>
  <si>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</si>
  <si>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</si>
  <si>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</si>
  <si>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</si>
  <si>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</si>
  <si>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</si>
  <si>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</si>
  <si>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</si>
  <si>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</si>
  <si>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</si>
  <si>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</si>
  <si>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</si>
  <si>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</si>
  <si>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</si>
  <si>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</si>
  <si>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</si>
  <si>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</si>
  <si>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</si>
  <si>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</si>
  <si>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</si>
  <si>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</si>
  <si>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</si>
  <si>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</si>
  <si>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</si>
  <si>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</si>
  <si>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</si>
  <si>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</si>
  <si>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</si>
  <si>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</si>
  <si>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</si>
  <si>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</si>
  <si>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</si>
  <si>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</si>
  <si>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</si>
  <si>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</si>
  <si>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</si>
  <si>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</si>
  <si>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</si>
  <si>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</si>
  <si>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19/04/24 - VENCIMENTO 26/04/24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</si>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</sst>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394138</v>
      </c>
      <c r="C7" s="9">
        <f t="shared" si="0"/>
        <v>266579</v>
      </c>
      <c r="D7" s="9">
        <f t="shared" si="0"/>
        <v>237942</v>
      </c>
      <c r="E7" s="9">
        <f t="shared" si="0"/>
        <v>68985</v>
      </c>
      <c r="F7" s="9">
        <f t="shared" si="0"/>
        <v>223802</v>
      </c>
      <c r="G7" s="9">
        <f t="shared" si="0"/>
        <v>387312</v>
      </c>
      <c r="H7" s="9">
        <f t="shared" si="0"/>
        <v>49077</v>
      </c>
      <c r="I7" s="9">
        <f t="shared" si="0"/>
        <v>255537</v>
      </c>
      <c r="J7" s="9">
        <f t="shared" si="0"/>
        <v>215188</v>
      </c>
      <c r="K7" s="9">
        <f t="shared" si="0"/>
        <v>314033</v>
      </c>
      <c r="L7" s="9">
        <f t="shared" si="0"/>
        <v>245842</v>
      </c>
      <c r="M7" s="9">
        <f t="shared" si="0"/>
        <v>136567</v>
      </c>
      <c r="N7" s="9">
        <f t="shared" si="0"/>
        <v>83256</v>
      </c>
      <c r="O7" s="9">
        <f t="shared" si="0"/>
        <v>2878258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9354</v>
      </c>
      <c r="C8" s="11">
        <f t="shared" si="1"/>
        <v>9394</v>
      </c>
      <c r="D8" s="11">
        <f t="shared" si="1"/>
        <v>5011</v>
      </c>
      <c r="E8" s="11">
        <f t="shared" si="1"/>
        <v>1712</v>
      </c>
      <c r="F8" s="11">
        <f t="shared" si="1"/>
        <v>5732</v>
      </c>
      <c r="G8" s="11">
        <f t="shared" si="1"/>
        <v>12163</v>
      </c>
      <c r="H8" s="11">
        <f t="shared" si="1"/>
        <v>1641</v>
      </c>
      <c r="I8" s="11">
        <f t="shared" si="1"/>
        <v>11582</v>
      </c>
      <c r="J8" s="11">
        <f t="shared" si="1"/>
        <v>7066</v>
      </c>
      <c r="K8" s="11">
        <f t="shared" si="1"/>
        <v>3949</v>
      </c>
      <c r="L8" s="11">
        <f t="shared" si="1"/>
        <v>3021</v>
      </c>
      <c r="M8" s="11">
        <f t="shared" si="1"/>
        <v>5266</v>
      </c>
      <c r="N8" s="11">
        <f t="shared" si="1"/>
        <v>3243</v>
      </c>
      <c r="O8" s="11">
        <f t="shared" si="1"/>
        <v>79134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9354</v>
      </c>
      <c r="C9" s="11">
        <v>9394</v>
      </c>
      <c r="D9" s="11">
        <v>5011</v>
      </c>
      <c r="E9" s="11">
        <v>1712</v>
      </c>
      <c r="F9" s="11">
        <v>5732</v>
      </c>
      <c r="G9" s="11">
        <v>12163</v>
      </c>
      <c r="H9" s="11">
        <v>1641</v>
      </c>
      <c r="I9" s="11">
        <v>11582</v>
      </c>
      <c r="J9" s="11">
        <v>7066</v>
      </c>
      <c r="K9" s="11">
        <v>3949</v>
      </c>
      <c r="L9" s="11">
        <v>3021</v>
      </c>
      <c r="M9" s="11">
        <v>5266</v>
      </c>
      <c r="N9" s="11">
        <v>3228</v>
      </c>
      <c r="O9" s="11">
        <f>SUM(B9:N9)</f>
        <v>79119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384784</v>
      </c>
      <c r="C11" s="13">
        <v>257185</v>
      </c>
      <c r="D11" s="13">
        <v>232931</v>
      </c>
      <c r="E11" s="13">
        <v>67273</v>
      </c>
      <c r="F11" s="13">
        <v>218070</v>
      </c>
      <c r="G11" s="13">
        <v>375149</v>
      </c>
      <c r="H11" s="13">
        <v>47436</v>
      </c>
      <c r="I11" s="13">
        <v>243955</v>
      </c>
      <c r="J11" s="13">
        <v>208122</v>
      </c>
      <c r="K11" s="13">
        <v>310084</v>
      </c>
      <c r="L11" s="13">
        <v>242821</v>
      </c>
      <c r="M11" s="13">
        <v>131301</v>
      </c>
      <c r="N11" s="13">
        <v>80013</v>
      </c>
      <c r="O11" s="11">
        <f>SUM(B11:N11)</f>
        <v>2799124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28360</v>
      </c>
      <c r="C12" s="13">
        <v>24541</v>
      </c>
      <c r="D12" s="13">
        <v>18058</v>
      </c>
      <c r="E12" s="13">
        <v>7349</v>
      </c>
      <c r="F12" s="13">
        <v>20407</v>
      </c>
      <c r="G12" s="13">
        <v>36806</v>
      </c>
      <c r="H12" s="13">
        <v>4951</v>
      </c>
      <c r="I12" s="13">
        <v>23268</v>
      </c>
      <c r="J12" s="13">
        <v>18423</v>
      </c>
      <c r="K12" s="13">
        <v>20641</v>
      </c>
      <c r="L12" s="13">
        <v>16631</v>
      </c>
      <c r="M12" s="13">
        <v>6670</v>
      </c>
      <c r="N12" s="13">
        <v>3505</v>
      </c>
      <c r="O12" s="11">
        <f>SUM(B12:N12)</f>
        <v>229610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356424</v>
      </c>
      <c r="C13" s="15">
        <f t="shared" si="2"/>
        <v>232644</v>
      </c>
      <c r="D13" s="15">
        <f t="shared" si="2"/>
        <v>214873</v>
      </c>
      <c r="E13" s="15">
        <f t="shared" si="2"/>
        <v>59924</v>
      </c>
      <c r="F13" s="15">
        <f t="shared" si="2"/>
        <v>197663</v>
      </c>
      <c r="G13" s="15">
        <f t="shared" si="2"/>
        <v>338343</v>
      </c>
      <c r="H13" s="15">
        <f t="shared" si="2"/>
        <v>42485</v>
      </c>
      <c r="I13" s="15">
        <f t="shared" si="2"/>
        <v>220687</v>
      </c>
      <c r="J13" s="15">
        <f t="shared" si="2"/>
        <v>189699</v>
      </c>
      <c r="K13" s="15">
        <f t="shared" si="2"/>
        <v>289443</v>
      </c>
      <c r="L13" s="15">
        <f t="shared" si="2"/>
        <v>226190</v>
      </c>
      <c r="M13" s="15">
        <f t="shared" si="2"/>
        <v>124631</v>
      </c>
      <c r="N13" s="15">
        <f t="shared" si="2"/>
        <v>76508</v>
      </c>
      <c r="O13" s="11">
        <f>SUM(B13:N13)</f>
        <v>2569514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1.181855968731503</v>
      </c>
      <c r="C18" s="19">
        <v>1.262926023029907</v>
      </c>
      <c r="D18" s="19">
        <v>1.43821407967842</v>
      </c>
      <c r="E18" s="19">
        <v>0.865996607565146</v>
      </c>
      <c r="F18" s="19">
        <v>1.399532414895704</v>
      </c>
      <c r="G18" s="19">
        <v>1.368567685846272</v>
      </c>
      <c r="H18" s="19">
        <v>1.510716738940722</v>
      </c>
      <c r="I18" s="19">
        <v>1.34370887881284</v>
      </c>
      <c r="J18" s="19">
        <v>1.358856074579337</v>
      </c>
      <c r="K18" s="19">
        <v>1.185059872355313</v>
      </c>
      <c r="L18" s="19">
        <v>1.266552887648387</v>
      </c>
      <c r="M18" s="19">
        <v>1.166475732811679</v>
      </c>
      <c r="N18" s="19">
        <v>1.095598547464218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1506228.67</v>
      </c>
      <c r="C20" s="24">
        <f aca="true" t="shared" si="3" ref="C20:O20">SUM(C21:C32)</f>
        <v>1100284.87</v>
      </c>
      <c r="D20" s="24">
        <f t="shared" si="3"/>
        <v>969659.17</v>
      </c>
      <c r="E20" s="24">
        <f t="shared" si="3"/>
        <v>297006.11999999994</v>
      </c>
      <c r="F20" s="24">
        <f t="shared" si="3"/>
        <v>1041308.29</v>
      </c>
      <c r="G20" s="24">
        <f t="shared" si="3"/>
        <v>1463870.7400000002</v>
      </c>
      <c r="H20" s="24">
        <f t="shared" si="3"/>
        <v>288296.30000000005</v>
      </c>
      <c r="I20" s="24">
        <f t="shared" si="3"/>
        <v>1142309.3099999998</v>
      </c>
      <c r="J20" s="24">
        <f t="shared" si="3"/>
        <v>958081.11</v>
      </c>
      <c r="K20" s="24">
        <f t="shared" si="3"/>
        <v>1258195.97</v>
      </c>
      <c r="L20" s="24">
        <f t="shared" si="3"/>
        <v>1144948.0699999998</v>
      </c>
      <c r="M20" s="24">
        <f t="shared" si="3"/>
        <v>659481.4700000002</v>
      </c>
      <c r="N20" s="24">
        <f t="shared" si="3"/>
        <v>340139.64</v>
      </c>
      <c r="O20" s="24">
        <f t="shared" si="3"/>
        <v>12169809.729999999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1163495.38</v>
      </c>
      <c r="C21" s="28">
        <f aca="true" t="shared" si="4" ref="C21:N21">ROUND((C15+C16)*C7,2)</f>
        <v>812959.32</v>
      </c>
      <c r="D21" s="28">
        <f t="shared" si="4"/>
        <v>636375.88</v>
      </c>
      <c r="E21" s="28">
        <f t="shared" si="4"/>
        <v>315192.47</v>
      </c>
      <c r="F21" s="28">
        <f t="shared" si="4"/>
        <v>693763.82</v>
      </c>
      <c r="G21" s="28">
        <f t="shared" si="4"/>
        <v>987877.99</v>
      </c>
      <c r="H21" s="28">
        <f t="shared" si="4"/>
        <v>168069.09</v>
      </c>
      <c r="I21" s="28">
        <f t="shared" si="4"/>
        <v>773791.59</v>
      </c>
      <c r="J21" s="28">
        <f t="shared" si="4"/>
        <v>655398.09</v>
      </c>
      <c r="K21" s="28">
        <f t="shared" si="4"/>
        <v>904069.6</v>
      </c>
      <c r="L21" s="28">
        <f t="shared" si="4"/>
        <v>805870.08</v>
      </c>
      <c r="M21" s="28">
        <f t="shared" si="4"/>
        <v>516564.68</v>
      </c>
      <c r="N21" s="28">
        <f t="shared" si="4"/>
        <v>284460.78</v>
      </c>
      <c r="O21" s="28">
        <f aca="true" t="shared" si="5" ref="O21:O29">SUM(B21:N21)</f>
        <v>8717888.769999998</v>
      </c>
    </row>
    <row r="22" spans="1:23" ht="18.75" customHeight="1">
      <c r="A22" s="26" t="s">
        <v>33</v>
      </c>
      <c r="B22" s="28">
        <f>IF(B18&lt;&gt;0,ROUND((B18-1)*B21,2),0)</f>
        <v>211588.58</v>
      </c>
      <c r="C22" s="28">
        <f aca="true" t="shared" si="6" ref="C22:N22">IF(C18&lt;&gt;0,ROUND((C18-1)*C21,2),0)</f>
        <v>213748.16</v>
      </c>
      <c r="D22" s="28">
        <f t="shared" si="6"/>
        <v>278868.87</v>
      </c>
      <c r="E22" s="28">
        <f t="shared" si="6"/>
        <v>-42236.86</v>
      </c>
      <c r="F22" s="28">
        <f t="shared" si="6"/>
        <v>277181.13</v>
      </c>
      <c r="G22" s="28">
        <f t="shared" si="6"/>
        <v>364099.9</v>
      </c>
      <c r="H22" s="28">
        <f t="shared" si="6"/>
        <v>85835.7</v>
      </c>
      <c r="I22" s="28">
        <f t="shared" si="6"/>
        <v>265959.04</v>
      </c>
      <c r="J22" s="28">
        <f t="shared" si="6"/>
        <v>235193.59</v>
      </c>
      <c r="K22" s="28">
        <f t="shared" si="6"/>
        <v>167307</v>
      </c>
      <c r="L22" s="28">
        <f t="shared" si="6"/>
        <v>214807</v>
      </c>
      <c r="M22" s="28">
        <f t="shared" si="6"/>
        <v>85995.48</v>
      </c>
      <c r="N22" s="28">
        <f t="shared" si="6"/>
        <v>27194.04</v>
      </c>
      <c r="O22" s="28">
        <f t="shared" si="5"/>
        <v>2385541.6300000004</v>
      </c>
      <c r="W22" s="51"/>
    </row>
    <row r="23" spans="1:15" ht="18.75" customHeight="1">
      <c r="A23" s="26" t="s">
        <v>34</v>
      </c>
      <c r="B23" s="28">
        <v>66901.06</v>
      </c>
      <c r="C23" s="28">
        <v>44141.86</v>
      </c>
      <c r="D23" s="28">
        <v>31607.89</v>
      </c>
      <c r="E23" s="28">
        <v>12143.24</v>
      </c>
      <c r="F23" s="28">
        <v>40335.64</v>
      </c>
      <c r="G23" s="28">
        <v>66040.6</v>
      </c>
      <c r="H23" s="28">
        <v>8188.4</v>
      </c>
      <c r="I23" s="28">
        <v>46583.55</v>
      </c>
      <c r="J23" s="28">
        <v>38183.27</v>
      </c>
      <c r="K23" s="28">
        <v>51844.21</v>
      </c>
      <c r="L23" s="28">
        <v>50268.02</v>
      </c>
      <c r="M23" s="28">
        <v>25008.53</v>
      </c>
      <c r="N23" s="28">
        <v>15872.9</v>
      </c>
      <c r="O23" s="28">
        <f t="shared" si="5"/>
        <v>497119.17000000004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1167.7</v>
      </c>
      <c r="C26" s="28">
        <v>869.45</v>
      </c>
      <c r="D26" s="28">
        <v>765.34</v>
      </c>
      <c r="E26" s="28">
        <v>230.73</v>
      </c>
      <c r="F26" s="28">
        <v>818.8</v>
      </c>
      <c r="G26" s="28">
        <v>1148.01</v>
      </c>
      <c r="H26" s="28">
        <v>213.84</v>
      </c>
      <c r="I26" s="28">
        <v>880.7</v>
      </c>
      <c r="J26" s="28">
        <v>751.27</v>
      </c>
      <c r="K26" s="28">
        <v>982</v>
      </c>
      <c r="L26" s="28">
        <v>891.96</v>
      </c>
      <c r="M26" s="28">
        <v>509.29</v>
      </c>
      <c r="N26" s="28">
        <v>272.92</v>
      </c>
      <c r="O26" s="28">
        <f t="shared" si="5"/>
        <v>9502.01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86189.65</v>
      </c>
      <c r="L30" s="28">
        <v>29637.45</v>
      </c>
      <c r="M30" s="28">
        <v>0</v>
      </c>
      <c r="N30" s="28">
        <v>0</v>
      </c>
      <c r="O30" s="28">
        <f>SUM(B30:N30)</f>
        <v>115827.09999999999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-61155.6</v>
      </c>
      <c r="C33" s="28">
        <f aca="true" t="shared" si="7" ref="C33:O33">+C34+C36+C49+C50+C51+C56-C57</f>
        <v>-81329.6</v>
      </c>
      <c r="D33" s="28">
        <f t="shared" si="7"/>
        <v>-42823.89</v>
      </c>
      <c r="E33" s="28">
        <f t="shared" si="7"/>
        <v>-13371.6</v>
      </c>
      <c r="F33" s="28">
        <f t="shared" si="7"/>
        <v>-28520.8</v>
      </c>
      <c r="G33" s="28">
        <f t="shared" si="7"/>
        <v>-99342.7</v>
      </c>
      <c r="H33" s="28">
        <f t="shared" si="7"/>
        <v>-20420.4</v>
      </c>
      <c r="I33" s="28">
        <f t="shared" si="7"/>
        <v>-50960.8</v>
      </c>
      <c r="J33" s="28">
        <f t="shared" si="7"/>
        <v>-31090.4</v>
      </c>
      <c r="K33" s="28">
        <f t="shared" si="7"/>
        <v>-20675.6</v>
      </c>
      <c r="L33" s="28">
        <f t="shared" si="7"/>
        <v>-33092.4</v>
      </c>
      <c r="M33" s="28">
        <f t="shared" si="7"/>
        <v>-66784.76999999999</v>
      </c>
      <c r="N33" s="28">
        <f t="shared" si="7"/>
        <v>-22387.2</v>
      </c>
      <c r="O33" s="28">
        <f t="shared" si="7"/>
        <v>-571955.7600000002</v>
      </c>
    </row>
    <row r="34" spans="1:15" ht="18.75" customHeight="1">
      <c r="A34" s="26" t="s">
        <v>38</v>
      </c>
      <c r="B34" s="29">
        <f>+B35</f>
        <v>-41157.6</v>
      </c>
      <c r="C34" s="29">
        <f>+C35</f>
        <v>-41333.6</v>
      </c>
      <c r="D34" s="29">
        <f aca="true" t="shared" si="8" ref="D34:O34">+D35</f>
        <v>-22048.4</v>
      </c>
      <c r="E34" s="29">
        <f t="shared" si="8"/>
        <v>-7532.8</v>
      </c>
      <c r="F34" s="29">
        <f t="shared" si="8"/>
        <v>-25220.8</v>
      </c>
      <c r="G34" s="29">
        <f t="shared" si="8"/>
        <v>-53517.2</v>
      </c>
      <c r="H34" s="29">
        <f t="shared" si="8"/>
        <v>-7220.4</v>
      </c>
      <c r="I34" s="29">
        <f t="shared" si="8"/>
        <v>-50960.8</v>
      </c>
      <c r="J34" s="29">
        <f t="shared" si="8"/>
        <v>-31090.4</v>
      </c>
      <c r="K34" s="29">
        <f t="shared" si="8"/>
        <v>-17375.6</v>
      </c>
      <c r="L34" s="29">
        <f t="shared" si="8"/>
        <v>-13292.4</v>
      </c>
      <c r="M34" s="29">
        <f t="shared" si="8"/>
        <v>-23170.4</v>
      </c>
      <c r="N34" s="29">
        <f t="shared" si="8"/>
        <v>-14203.2</v>
      </c>
      <c r="O34" s="29">
        <f t="shared" si="8"/>
        <v>-348123.6000000001</v>
      </c>
    </row>
    <row r="35" spans="1:26" ht="18.75" customHeight="1">
      <c r="A35" s="27" t="s">
        <v>39</v>
      </c>
      <c r="B35" s="16">
        <f>ROUND((-B9)*$G$3,2)</f>
        <v>-41157.6</v>
      </c>
      <c r="C35" s="16">
        <f aca="true" t="shared" si="9" ref="C35:N35">ROUND((-C9)*$G$3,2)</f>
        <v>-41333.6</v>
      </c>
      <c r="D35" s="16">
        <f t="shared" si="9"/>
        <v>-22048.4</v>
      </c>
      <c r="E35" s="16">
        <f t="shared" si="9"/>
        <v>-7532.8</v>
      </c>
      <c r="F35" s="16">
        <f t="shared" si="9"/>
        <v>-25220.8</v>
      </c>
      <c r="G35" s="16">
        <f t="shared" si="9"/>
        <v>-53517.2</v>
      </c>
      <c r="H35" s="16">
        <f t="shared" si="9"/>
        <v>-7220.4</v>
      </c>
      <c r="I35" s="16">
        <f t="shared" si="9"/>
        <v>-50960.8</v>
      </c>
      <c r="J35" s="16">
        <f t="shared" si="9"/>
        <v>-31090.4</v>
      </c>
      <c r="K35" s="16">
        <f t="shared" si="9"/>
        <v>-17375.6</v>
      </c>
      <c r="L35" s="16">
        <f t="shared" si="9"/>
        <v>-13292.4</v>
      </c>
      <c r="M35" s="16">
        <f t="shared" si="9"/>
        <v>-23170.4</v>
      </c>
      <c r="N35" s="16">
        <f t="shared" si="9"/>
        <v>-14203.2</v>
      </c>
      <c r="O35" s="30">
        <f aca="true" t="shared" si="10" ref="O35:O57">SUM(B35:N35)</f>
        <v>-348123.6000000001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-19998</v>
      </c>
      <c r="C36" s="29">
        <f aca="true" t="shared" si="11" ref="C36:O36">SUM(C37:C47)</f>
        <v>-39996</v>
      </c>
      <c r="D36" s="29">
        <f t="shared" si="11"/>
        <v>-20775.49</v>
      </c>
      <c r="E36" s="29">
        <f t="shared" si="11"/>
        <v>-5838.8</v>
      </c>
      <c r="F36" s="29">
        <f t="shared" si="11"/>
        <v>-3300</v>
      </c>
      <c r="G36" s="29">
        <f t="shared" si="11"/>
        <v>-45825.5</v>
      </c>
      <c r="H36" s="29">
        <f t="shared" si="11"/>
        <v>-13200</v>
      </c>
      <c r="I36" s="29">
        <f t="shared" si="11"/>
        <v>0</v>
      </c>
      <c r="J36" s="29">
        <f t="shared" si="11"/>
        <v>0</v>
      </c>
      <c r="K36" s="29">
        <f t="shared" si="11"/>
        <v>-3300</v>
      </c>
      <c r="L36" s="29">
        <f t="shared" si="11"/>
        <v>-19800</v>
      </c>
      <c r="M36" s="29">
        <f t="shared" si="11"/>
        <v>-43614.369999999995</v>
      </c>
      <c r="N36" s="29">
        <f t="shared" si="11"/>
        <v>-8184</v>
      </c>
      <c r="O36" s="29">
        <f t="shared" si="11"/>
        <v>-223832.16000000015</v>
      </c>
    </row>
    <row r="37" spans="1:26" ht="18.75" customHeight="1">
      <c r="A37" s="27" t="s">
        <v>41</v>
      </c>
      <c r="B37" s="31">
        <v>-198</v>
      </c>
      <c r="C37" s="31">
        <v>-396</v>
      </c>
      <c r="D37" s="31">
        <v>-975.49</v>
      </c>
      <c r="E37" s="31">
        <v>-5838.8</v>
      </c>
      <c r="F37" s="31">
        <v>0</v>
      </c>
      <c r="G37" s="31">
        <v>-6225.5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-23814.37</v>
      </c>
      <c r="N37" s="31">
        <v>-1584</v>
      </c>
      <c r="O37" s="31">
        <f t="shared" si="10"/>
        <v>-39032.16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-19800</v>
      </c>
      <c r="C39" s="31">
        <v>-39600</v>
      </c>
      <c r="D39" s="31">
        <v>-19800</v>
      </c>
      <c r="E39" s="31">
        <v>0</v>
      </c>
      <c r="F39" s="31">
        <v>-3300</v>
      </c>
      <c r="G39" s="31">
        <v>-39600</v>
      </c>
      <c r="H39" s="31">
        <v>-13200</v>
      </c>
      <c r="I39" s="31">
        <v>0</v>
      </c>
      <c r="J39" s="31">
        <v>0</v>
      </c>
      <c r="K39" s="31">
        <v>-3300</v>
      </c>
      <c r="L39" s="31">
        <v>-19800</v>
      </c>
      <c r="M39" s="31">
        <v>-19800</v>
      </c>
      <c r="N39" s="31">
        <v>-6600</v>
      </c>
      <c r="O39" s="31">
        <f t="shared" si="10"/>
        <v>-184800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1445073.0699999998</v>
      </c>
      <c r="C55" s="34">
        <f aca="true" t="shared" si="13" ref="C55:N55">+C20+C33</f>
        <v>1018955.2700000001</v>
      </c>
      <c r="D55" s="34">
        <f t="shared" si="13"/>
        <v>926835.28</v>
      </c>
      <c r="E55" s="34">
        <f t="shared" si="13"/>
        <v>283634.51999999996</v>
      </c>
      <c r="F55" s="34">
        <f t="shared" si="13"/>
        <v>1012787.49</v>
      </c>
      <c r="G55" s="34">
        <f t="shared" si="13"/>
        <v>1364528.0400000003</v>
      </c>
      <c r="H55" s="34">
        <f t="shared" si="13"/>
        <v>267875.9</v>
      </c>
      <c r="I55" s="34">
        <f t="shared" si="13"/>
        <v>1091348.5099999998</v>
      </c>
      <c r="J55" s="34">
        <f t="shared" si="13"/>
        <v>926990.71</v>
      </c>
      <c r="K55" s="34">
        <f t="shared" si="13"/>
        <v>1237520.3699999999</v>
      </c>
      <c r="L55" s="34">
        <f t="shared" si="13"/>
        <v>1111855.67</v>
      </c>
      <c r="M55" s="34">
        <f t="shared" si="13"/>
        <v>592696.7000000002</v>
      </c>
      <c r="N55" s="34">
        <f t="shared" si="13"/>
        <v>317752.44</v>
      </c>
      <c r="O55" s="34">
        <f>SUM(B55:N55)</f>
        <v>11597853.97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1445073.06</v>
      </c>
      <c r="C61" s="42">
        <f t="shared" si="14"/>
        <v>1018955.27</v>
      </c>
      <c r="D61" s="42">
        <f t="shared" si="14"/>
        <v>926835.28</v>
      </c>
      <c r="E61" s="42">
        <f t="shared" si="14"/>
        <v>283634.52</v>
      </c>
      <c r="F61" s="42">
        <f t="shared" si="14"/>
        <v>1012787.49</v>
      </c>
      <c r="G61" s="42">
        <f t="shared" si="14"/>
        <v>1364528.04</v>
      </c>
      <c r="H61" s="42">
        <f t="shared" si="14"/>
        <v>267875.9</v>
      </c>
      <c r="I61" s="42">
        <f t="shared" si="14"/>
        <v>1091348.51</v>
      </c>
      <c r="J61" s="42">
        <f t="shared" si="14"/>
        <v>926990.71</v>
      </c>
      <c r="K61" s="42">
        <f t="shared" si="14"/>
        <v>1237520.38</v>
      </c>
      <c r="L61" s="42">
        <f t="shared" si="14"/>
        <v>1111855.66</v>
      </c>
      <c r="M61" s="42">
        <f t="shared" si="14"/>
        <v>592696.7</v>
      </c>
      <c r="N61" s="42">
        <f t="shared" si="14"/>
        <v>317752.43</v>
      </c>
      <c r="O61" s="34">
        <f t="shared" si="14"/>
        <v>11597853.95</v>
      </c>
      <c r="Q61"/>
    </row>
    <row r="62" spans="1:18" ht="18.75" customHeight="1">
      <c r="A62" s="26" t="s">
        <v>54</v>
      </c>
      <c r="B62" s="42">
        <v>1188447.12</v>
      </c>
      <c r="C62" s="42">
        <v>730355.08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1918802.2000000002</v>
      </c>
      <c r="P62"/>
      <c r="Q62"/>
      <c r="R62" s="41"/>
    </row>
    <row r="63" spans="1:16" ht="18.75" customHeight="1">
      <c r="A63" s="26" t="s">
        <v>55</v>
      </c>
      <c r="B63" s="42">
        <v>256625.94</v>
      </c>
      <c r="C63" s="42">
        <v>288600.19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545226.13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926835.28</v>
      </c>
      <c r="E64" s="43">
        <v>0</v>
      </c>
      <c r="F64" s="43">
        <v>0</v>
      </c>
      <c r="G64" s="43">
        <v>0</v>
      </c>
      <c r="H64" s="42">
        <v>267875.9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1194711.1800000002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283634.52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283634.52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1012787.49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1012787.49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1364528.04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1364528.04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1091348.51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1091348.51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926990.71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926990.71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1237520.38</v>
      </c>
      <c r="L70" s="29">
        <v>1111855.66</v>
      </c>
      <c r="M70" s="43">
        <v>0</v>
      </c>
      <c r="N70" s="43">
        <v>0</v>
      </c>
      <c r="O70" s="34">
        <f t="shared" si="15"/>
        <v>2349376.04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592696.7</v>
      </c>
      <c r="N71" s="43">
        <v>0</v>
      </c>
      <c r="O71" s="34">
        <f t="shared" si="15"/>
        <v>592696.7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317752.43</v>
      </c>
      <c r="O72" s="46">
        <f t="shared" si="15"/>
        <v>317752.43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2024-04-25T21:54:46Z</dcterms:modified>
  <cp:category/>
  <cp:version/>
  <cp:contentType/>
  <cp:contentStatus/>
</cp:coreProperties>
</file>